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wasser\merkblattsammlung\teil1_grundwasserwirtschaft\doc\"/>
    </mc:Choice>
  </mc:AlternateContent>
  <bookViews>
    <workbookView xWindow="0" yWindow="0" windowWidth="28800" windowHeight="14100" tabRatio="820"/>
  </bookViews>
  <sheets>
    <sheet name="Standardvorlage" sheetId="12" r:id="rId1"/>
    <sheet name="m-n-Werte" sheetId="9" r:id="rId2"/>
  </sheets>
  <definedNames>
    <definedName name="_xlnm.Print_Area" localSheetId="1">'m-n-Werte'!$A$1:$N$68</definedName>
  </definedNames>
  <calcPr calcId="162913"/>
</workbook>
</file>

<file path=xl/calcChain.xml><?xml version="1.0" encoding="utf-8"?>
<calcChain xmlns="http://schemas.openxmlformats.org/spreadsheetml/2006/main">
  <c r="B29" i="12" l="1"/>
  <c r="B27" i="12"/>
  <c r="D17" i="12"/>
  <c r="D4" i="9" l="1"/>
  <c r="E4" i="9"/>
  <c r="C5" i="12" l="1"/>
  <c r="C2" i="12"/>
  <c r="C6" i="12"/>
  <c r="C7" i="12"/>
  <c r="C8" i="12"/>
  <c r="C9" i="12"/>
  <c r="C10" i="12"/>
  <c r="C3" i="12"/>
  <c r="C4" i="12"/>
  <c r="C12" i="12"/>
  <c r="C11" i="12"/>
  <c r="B28" i="12"/>
  <c r="E5" i="12" l="1"/>
  <c r="D5" i="12"/>
  <c r="D10" i="12"/>
  <c r="E10" i="12"/>
  <c r="D9" i="12"/>
  <c r="E9" i="12"/>
  <c r="D8" i="12"/>
  <c r="E8" i="12"/>
  <c r="E4" i="12"/>
  <c r="D4" i="12"/>
  <c r="E3" i="12"/>
  <c r="D3" i="12"/>
  <c r="D7" i="12"/>
  <c r="E7" i="12"/>
  <c r="E11" i="12"/>
  <c r="D11" i="12"/>
  <c r="E6" i="12"/>
  <c r="L6" i="12" s="1"/>
  <c r="D6" i="12"/>
  <c r="E12" i="12"/>
  <c r="D12" i="12"/>
  <c r="E2" i="12"/>
  <c r="G2" i="12" s="1"/>
  <c r="D2" i="12"/>
  <c r="N6" i="12"/>
  <c r="P11" i="12"/>
  <c r="H6" i="12"/>
  <c r="J6" i="12"/>
  <c r="K6" i="12" l="1"/>
  <c r="P6" i="12"/>
  <c r="F6" i="12"/>
  <c r="M6" i="12"/>
  <c r="G6" i="12"/>
  <c r="I6" i="12"/>
  <c r="O6" i="12"/>
  <c r="J5" i="12"/>
  <c r="K5" i="12"/>
  <c r="L5" i="12"/>
  <c r="P5" i="12"/>
  <c r="M5" i="12"/>
  <c r="N5" i="12"/>
  <c r="O5" i="12"/>
  <c r="P3" i="12"/>
  <c r="I3" i="12"/>
  <c r="H3" i="12"/>
  <c r="K3" i="12"/>
  <c r="L3" i="12"/>
  <c r="M3" i="12"/>
  <c r="N3" i="12"/>
  <c r="J3" i="12"/>
  <c r="O3" i="12"/>
  <c r="M2" i="12"/>
  <c r="N2" i="12"/>
  <c r="O2" i="12"/>
  <c r="I2" i="12"/>
  <c r="P2" i="12"/>
  <c r="L2" i="12"/>
  <c r="J2" i="12"/>
  <c r="K2" i="12"/>
  <c r="H2" i="12"/>
  <c r="O10" i="12"/>
  <c r="P10" i="12"/>
  <c r="O9" i="12"/>
  <c r="P9" i="12"/>
  <c r="N9" i="12"/>
  <c r="P4" i="12"/>
  <c r="I4" i="12"/>
  <c r="J4" i="12"/>
  <c r="K4" i="12"/>
  <c r="L4" i="12"/>
  <c r="N4" i="12"/>
  <c r="O4" i="12"/>
  <c r="M4" i="12"/>
  <c r="N7" i="12"/>
  <c r="O7" i="12"/>
  <c r="P7" i="12"/>
  <c r="L7" i="12"/>
  <c r="M7" i="12"/>
  <c r="N8" i="12"/>
  <c r="O8" i="12"/>
  <c r="P8" i="12"/>
  <c r="M8" i="12"/>
  <c r="I12" i="12"/>
  <c r="J12" i="12"/>
  <c r="K12" i="12"/>
  <c r="L12" i="12"/>
  <c r="M12" i="12"/>
  <c r="N12" i="12"/>
  <c r="O12" i="12"/>
  <c r="P12" i="12"/>
  <c r="H12" i="12"/>
  <c r="F12" i="12"/>
  <c r="G12" i="12"/>
  <c r="M10" i="12"/>
  <c r="F10" i="12"/>
  <c r="N10" i="12"/>
  <c r="G10" i="12"/>
  <c r="H10" i="12"/>
  <c r="I10" i="12"/>
  <c r="J10" i="12"/>
  <c r="L10" i="12"/>
  <c r="K10" i="12"/>
  <c r="G11" i="12"/>
  <c r="O11" i="12"/>
  <c r="H11" i="12"/>
  <c r="K11" i="12"/>
  <c r="I11" i="12"/>
  <c r="J11" i="12"/>
  <c r="F11" i="12"/>
  <c r="L11" i="12"/>
  <c r="M11" i="12"/>
  <c r="N11" i="12"/>
  <c r="F2" i="12"/>
  <c r="K9" i="12"/>
  <c r="L9" i="12"/>
  <c r="M9" i="12"/>
  <c r="G9" i="12"/>
  <c r="F9" i="12"/>
  <c r="J9" i="12"/>
  <c r="H9" i="12"/>
  <c r="I9" i="12"/>
  <c r="G5" i="12"/>
  <c r="F5" i="12"/>
  <c r="H5" i="12"/>
  <c r="I5" i="12"/>
  <c r="G7" i="12"/>
  <c r="H7" i="12"/>
  <c r="K7" i="12"/>
  <c r="I7" i="12"/>
  <c r="J7" i="12"/>
  <c r="F7" i="12"/>
  <c r="F4" i="12"/>
  <c r="G4" i="12"/>
  <c r="H4" i="12"/>
  <c r="I8" i="12"/>
  <c r="J8" i="12"/>
  <c r="K8" i="12"/>
  <c r="L8" i="12"/>
  <c r="F8" i="12"/>
  <c r="G8" i="12"/>
  <c r="H8" i="12"/>
  <c r="G3" i="12"/>
  <c r="F3" i="12"/>
</calcChain>
</file>

<file path=xl/sharedStrings.xml><?xml version="1.0" encoding="utf-8"?>
<sst xmlns="http://schemas.openxmlformats.org/spreadsheetml/2006/main" count="118" uniqueCount="60">
  <si>
    <t>Eingabeparameter</t>
  </si>
  <si>
    <t>B'=G/2+B/2</t>
  </si>
  <si>
    <t>alpha/2</t>
  </si>
  <si>
    <t>m*-Wert</t>
  </si>
  <si>
    <t>-</t>
  </si>
  <si>
    <t>Wahrscheinlichkeitsniveau</t>
  </si>
  <si>
    <t>m-Wert</t>
  </si>
  <si>
    <t xml:space="preserve">G/2=m*B/2  </t>
  </si>
  <si>
    <t xml:space="preserve"> x*=G/2*tan(alpha/2)</t>
  </si>
  <si>
    <t>Charakteristische Elemente des Anströmbereichs:</t>
  </si>
  <si>
    <t>Tab.1: Zusammenstellung der m- und n-Werte zur Bestimmung der Polygonkoordinaten ausgewählter Wahrscheinlichkeitsgleichen</t>
  </si>
  <si>
    <t>Wahrscheinlich-keitsniveau</t>
  </si>
  <si>
    <t>m</t>
  </si>
  <si>
    <t>Parameter</t>
  </si>
  <si>
    <t>Einheit</t>
  </si>
  <si>
    <t>m/d</t>
  </si>
  <si>
    <t>m³/s</t>
  </si>
  <si>
    <t>m/s</t>
  </si>
  <si>
    <t>Formelzeichen</t>
  </si>
  <si>
    <t>Abstandsgeschwindigkeit</t>
  </si>
  <si>
    <r>
      <t>v</t>
    </r>
    <r>
      <rPr>
        <vertAlign val="subscript"/>
        <sz val="10"/>
        <rFont val="Arial"/>
        <family val="2"/>
      </rPr>
      <t>a</t>
    </r>
  </si>
  <si>
    <t>Achsenab-schnitt y=n*B` für Polygon-punkte der Wahrschein-lichkeits-gleiche 95,45%</t>
  </si>
  <si>
    <t>1/2 Dispersionswinkel</t>
  </si>
  <si>
    <t>nutzb. Porenraum</t>
  </si>
  <si>
    <t>i</t>
  </si>
  <si>
    <t>GwGefälle</t>
  </si>
  <si>
    <t>M</t>
  </si>
  <si>
    <t>GwMächtigkeit</t>
  </si>
  <si>
    <r>
      <t>k</t>
    </r>
    <r>
      <rPr>
        <vertAlign val="subscript"/>
        <sz val="10"/>
        <rFont val="Arial"/>
        <family val="2"/>
      </rPr>
      <t>f</t>
    </r>
  </si>
  <si>
    <t>Durchlässigkeitsbeiwert</t>
  </si>
  <si>
    <t>Q</t>
  </si>
  <si>
    <t>gemittelte Jahresentnahme</t>
  </si>
  <si>
    <t>B</t>
  </si>
  <si>
    <r>
      <t>x</t>
    </r>
    <r>
      <rPr>
        <b/>
        <vertAlign val="subscript"/>
        <sz val="10"/>
        <rFont val="Arial"/>
        <family val="2"/>
      </rPr>
      <t>u</t>
    </r>
  </si>
  <si>
    <t>D</t>
  </si>
  <si>
    <t>GWN</t>
  </si>
  <si>
    <t>n-Wert für Wahrschein-lichkeitsni-veau 90%</t>
  </si>
  <si>
    <t>n-Wert für Wahrschein-lichkeitsni-veau 2,27%</t>
  </si>
  <si>
    <t>n-Wert für Wahrschein-lichkeitsni-veau 10%</t>
  </si>
  <si>
    <t>n-Wert für Wahrschein-lichkeitsni-veau 80%</t>
  </si>
  <si>
    <t>n-Wert für Wahrschein-lichkeitsni-veau 70%</t>
  </si>
  <si>
    <t>n-Wert für Wahrschein-lichkeitsni-veau 60%</t>
  </si>
  <si>
    <t>n-Wert für Wahrschein-lichkeitsni-veau 50%</t>
  </si>
  <si>
    <t>n-Wert für Wahrschein-lichkeitsni-veau 40%</t>
  </si>
  <si>
    <t>n-Wert für Wahrschein-lichkeitsni-veau 30%</t>
  </si>
  <si>
    <t>n-Wert für Wahrschein-lichkeitsni-veau 25%</t>
  </si>
  <si>
    <t>n-Wert für Wahrschein-lichkeitsni-veau 20%</t>
  </si>
  <si>
    <t>Achsenab-schnitt y=n*B` für Polygon-punkte der Wahrschein-lichkeits-gleiche 90%</t>
  </si>
  <si>
    <t>Achsenab-schnitt y=n*B` für Polygon-punkte der Wahrschein-lichkeits-gleiche 80%</t>
  </si>
  <si>
    <t>Achsenab-schnitt y=n*B` für Polygon-punkte der Wahrschein-lichkeits-gleiche 70%</t>
  </si>
  <si>
    <t>Achsenab-schnitt y=n*B` für Polygon-punkte der Wahrschein-lichkeits-gleiche 60%</t>
  </si>
  <si>
    <t>Achsenab-schnitt y=n*B` für Polygon-punkte der Wahrschein-lichkeits-gleiche 50%</t>
  </si>
  <si>
    <t>Achsenab-schnitt y=n*B` für Polygon-punkte der Wahrschein-lichkeits-gleiche 40%</t>
  </si>
  <si>
    <t>Achsenab-schnitt y=n*B` für Polygon-punkte der Wahrschein-lichkeits-gleiche 30%</t>
  </si>
  <si>
    <t>Achsenab-schnitt y=n*B` für Polygon-punkte der Wahrschein-lichkeits-gleiche 25%</t>
  </si>
  <si>
    <t>Achsenab-schnitt y=n*B` für Polygon-punkte der Wahrschein-lichkeits-gleiche 20%</t>
  </si>
  <si>
    <t>Achsenab-schnitt y=n*B` für Polygon-punkte der Wahrschein-lichkeits-gleiche 10%</t>
  </si>
  <si>
    <r>
      <t>n</t>
    </r>
    <r>
      <rPr>
        <vertAlign val="subscript"/>
        <sz val="10"/>
        <rFont val="Arial"/>
        <family val="2"/>
      </rPr>
      <t>eff</t>
    </r>
  </si>
  <si>
    <t>°</t>
  </si>
  <si>
    <t xml:space="preserve">jährl. GwNeubildungsrate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</si>
</sst>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1" fontId="0" fillId="0" borderId="0" xfId="0" applyNumberFormat="1"/>
    <xf numFmtId="9" fontId="0" fillId="0" borderId="0" xfId="0" applyNumberForma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9" fontId="0" fillId="0" borderId="1" xfId="0" applyNumberFormat="1" applyBorder="1"/>
    <xf numFmtId="1" fontId="1" fillId="0" borderId="1" xfId="0" applyNumberFormat="1" applyFont="1" applyBorder="1"/>
    <xf numFmtId="10" fontId="0" fillId="0" borderId="1" xfId="0" applyNumberFormat="1" applyBorder="1"/>
    <xf numFmtId="2" fontId="1" fillId="0" borderId="0" xfId="0" applyNumberFormat="1" applyFont="1"/>
    <xf numFmtId="2" fontId="1" fillId="0" borderId="1" xfId="0" applyNumberFormat="1" applyFont="1" applyBorder="1"/>
    <xf numFmtId="2" fontId="0" fillId="2" borderId="1" xfId="0" applyNumberFormat="1" applyFill="1" applyBorder="1"/>
    <xf numFmtId="10" fontId="0" fillId="0" borderId="0" xfId="0" applyNumberFormat="1"/>
    <xf numFmtId="2" fontId="0" fillId="0" borderId="0" xfId="0" applyNumberFormat="1" applyBorder="1"/>
    <xf numFmtId="1" fontId="0" fillId="0" borderId="0" xfId="0" applyNumberFormat="1" applyBorder="1"/>
    <xf numFmtId="164" fontId="0" fillId="0" borderId="1" xfId="0" applyNumberFormat="1" applyBorder="1"/>
    <xf numFmtId="166" fontId="0" fillId="2" borderId="1" xfId="0" applyNumberFormat="1" applyFill="1" applyBorder="1"/>
    <xf numFmtId="9" fontId="0" fillId="0" borderId="0" xfId="0" applyNumberFormat="1" applyBorder="1"/>
    <xf numFmtId="2" fontId="1" fillId="0" borderId="2" xfId="0" applyNumberFormat="1" applyFont="1" applyBorder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wrapText="1"/>
    </xf>
    <xf numFmtId="10" fontId="2" fillId="0" borderId="2" xfId="0" applyNumberFormat="1" applyFont="1" applyBorder="1" applyAlignment="1">
      <alignment wrapText="1"/>
    </xf>
    <xf numFmtId="2" fontId="1" fillId="0" borderId="1" xfId="0" applyNumberFormat="1" applyFont="1" applyBorder="1" applyAlignment="1"/>
    <xf numFmtId="2" fontId="2" fillId="0" borderId="1" xfId="0" applyNumberFormat="1" applyFont="1" applyBorder="1"/>
    <xf numFmtId="2" fontId="2" fillId="2" borderId="1" xfId="0" applyNumberFormat="1" applyFont="1" applyFill="1" applyBorder="1"/>
    <xf numFmtId="2" fontId="1" fillId="0" borderId="2" xfId="0" applyNumberFormat="1" applyFont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164" fontId="0" fillId="2" borderId="1" xfId="0" applyNumberFormat="1" applyFill="1" applyBorder="1"/>
    <xf numFmtId="165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m-, n-Werte</a:t>
            </a:r>
          </a:p>
        </c:rich>
      </c:tx>
      <c:layout>
        <c:manualLayout>
          <c:xMode val="edge"/>
          <c:yMode val="edge"/>
          <c:x val="0.44401934622614486"/>
          <c:y val="2.527078782010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133386818455E-2"/>
          <c:y val="0.11793034316047021"/>
          <c:w val="0.89569419842170606"/>
          <c:h val="0.37545170475578271"/>
        </c:manualLayout>
      </c:layout>
      <c:lineChart>
        <c:grouping val="standard"/>
        <c:varyColors val="0"/>
        <c:ser>
          <c:idx val="0"/>
          <c:order val="0"/>
          <c:tx>
            <c:v>2,27%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multiLvlStrRef>
              <c:f>'m-n-Werte'!$B$4:$L$14</c:f>
              <c:multiLvlStrCache>
                <c:ptCount val="11"/>
                <c:lvl>
                  <c:pt idx="0">
                    <c:v>0,82</c:v>
                  </c:pt>
                  <c:pt idx="1">
                    <c:v>0,80</c:v>
                  </c:pt>
                  <c:pt idx="2">
                    <c:v>0,78</c:v>
                  </c:pt>
                  <c:pt idx="3">
                    <c:v>0,77</c:v>
                  </c:pt>
                  <c:pt idx="4">
                    <c:v>0,75</c:v>
                  </c:pt>
                  <c:pt idx="5">
                    <c:v>0,73</c:v>
                  </c:pt>
                  <c:pt idx="6">
                    <c:v>0,69</c:v>
                  </c:pt>
                  <c:pt idx="7">
                    <c:v>0,64</c:v>
                  </c:pt>
                  <c:pt idx="8">
                    <c:v>0,57</c:v>
                  </c:pt>
                  <c:pt idx="9">
                    <c:v>0,43</c:v>
                  </c:pt>
                  <c:pt idx="10">
                    <c:v>-</c:v>
                  </c:pt>
                </c:lvl>
                <c:lvl>
                  <c:pt idx="0">
                    <c:v>0,72</c:v>
                  </c:pt>
                  <c:pt idx="1">
                    <c:v>0,68</c:v>
                  </c:pt>
                  <c:pt idx="2">
                    <c:v>0,64</c:v>
                  </c:pt>
                  <c:pt idx="3">
                    <c:v>0,61</c:v>
                  </c:pt>
                  <c:pt idx="4">
                    <c:v>0,58</c:v>
                  </c:pt>
                  <c:pt idx="5">
                    <c:v>0,55</c:v>
                  </c:pt>
                  <c:pt idx="6">
                    <c:v>0,49</c:v>
                  </c:pt>
                  <c:pt idx="7">
                    <c:v>0,38</c:v>
                  </c:pt>
                  <c:pt idx="8">
                    <c:v>0,20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0,67</c:v>
                  </c:pt>
                  <c:pt idx="1">
                    <c:v>0,64</c:v>
                  </c:pt>
                  <c:pt idx="2">
                    <c:v>0,60</c:v>
                  </c:pt>
                  <c:pt idx="3">
                    <c:v>0,56</c:v>
                  </c:pt>
                  <c:pt idx="4">
                    <c:v>0,53</c:v>
                  </c:pt>
                  <c:pt idx="5">
                    <c:v>0,48</c:v>
                  </c:pt>
                  <c:pt idx="6">
                    <c:v>0,39</c:v>
                  </c:pt>
                  <c:pt idx="7">
                    <c:v>0,19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0,63</c:v>
                  </c:pt>
                  <c:pt idx="1">
                    <c:v>0,60</c:v>
                  </c:pt>
                  <c:pt idx="2">
                    <c:v>0,55</c:v>
                  </c:pt>
                  <c:pt idx="3">
                    <c:v>0,51</c:v>
                  </c:pt>
                  <c:pt idx="4">
                    <c:v>0,46</c:v>
                  </c:pt>
                  <c:pt idx="5">
                    <c:v>0,41</c:v>
                  </c:pt>
                  <c:pt idx="6">
                    <c:v>0,29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0,56</c:v>
                  </c:pt>
                  <c:pt idx="1">
                    <c:v>0,52</c:v>
                  </c:pt>
                  <c:pt idx="2">
                    <c:v>0,47</c:v>
                  </c:pt>
                  <c:pt idx="3">
                    <c:v>0,42</c:v>
                  </c:pt>
                  <c:pt idx="4">
                    <c:v>0,35</c:v>
                  </c:pt>
                  <c:pt idx="5">
                    <c:v>0,27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0,50</c:v>
                  </c:pt>
                  <c:pt idx="1">
                    <c:v>0,45</c:v>
                  </c:pt>
                  <c:pt idx="2">
                    <c:v>0,40</c:v>
                  </c:pt>
                  <c:pt idx="3">
                    <c:v>0,33</c:v>
                  </c:pt>
                  <c:pt idx="4">
                    <c:v>0,25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0,44</c:v>
                  </c:pt>
                  <c:pt idx="1">
                    <c:v>0,39</c:v>
                  </c:pt>
                  <c:pt idx="2">
                    <c:v>0,31</c:v>
                  </c:pt>
                  <c:pt idx="3">
                    <c:v>0,23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0,37</c:v>
                  </c:pt>
                  <c:pt idx="1">
                    <c:v>0,32</c:v>
                  </c:pt>
                  <c:pt idx="2">
                    <c:v>0,22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0,28</c:v>
                  </c:pt>
                  <c:pt idx="1">
                    <c:v>0,22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0,18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  <c:pt idx="9">
                    <c:v>-</c:v>
                  </c:pt>
                  <c:pt idx="10">
                    <c:v>-</c:v>
                  </c:pt>
                </c:lvl>
                <c:lvl>
                  <c:pt idx="0">
                    <c:v>1</c:v>
                  </c:pt>
                  <c:pt idx="1">
                    <c:v>1,22</c:v>
                  </c:pt>
                  <c:pt idx="2">
                    <c:v>1,56</c:v>
                  </c:pt>
                  <c:pt idx="3">
                    <c:v>1,93</c:v>
                  </c:pt>
                  <c:pt idx="4">
                    <c:v>2,37</c:v>
                  </c:pt>
                  <c:pt idx="5">
                    <c:v>2,95</c:v>
                  </c:pt>
                  <c:pt idx="6">
                    <c:v>3,81</c:v>
                  </c:pt>
                  <c:pt idx="7">
                    <c:v>5,17</c:v>
                  </c:pt>
                  <c:pt idx="8">
                    <c:v>6,28</c:v>
                  </c:pt>
                  <c:pt idx="9">
                    <c:v>7,84</c:v>
                  </c:pt>
                  <c:pt idx="10">
                    <c:v>15,74</c:v>
                  </c:pt>
                </c:lvl>
              </c:multiLvlStrCache>
            </c:multiLvlStrRef>
          </c:cat>
          <c:val>
            <c:numRef>
              <c:f>'m-n-Werte'!$M$4:$M$14</c:f>
              <c:numCache>
                <c:formatCode>0.00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7AC-A797-C013F04D91B1}"/>
            </c:ext>
          </c:extLst>
        </c:ser>
        <c:ser>
          <c:idx val="1"/>
          <c:order val="1"/>
          <c:tx>
            <c:v>10%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'm-n-Werte'!$L$4:$L$14</c:f>
              <c:numCache>
                <c:formatCode>0.00</c:formatCode>
                <c:ptCount val="11"/>
                <c:pt idx="0">
                  <c:v>0.82</c:v>
                </c:pt>
                <c:pt idx="1">
                  <c:v>0.8</c:v>
                </c:pt>
                <c:pt idx="2">
                  <c:v>0.78</c:v>
                </c:pt>
                <c:pt idx="3">
                  <c:v>0.77</c:v>
                </c:pt>
                <c:pt idx="4">
                  <c:v>0.75</c:v>
                </c:pt>
                <c:pt idx="5">
                  <c:v>0.73</c:v>
                </c:pt>
                <c:pt idx="6">
                  <c:v>0.69</c:v>
                </c:pt>
                <c:pt idx="7">
                  <c:v>0.64</c:v>
                </c:pt>
                <c:pt idx="8">
                  <c:v>0.56999999999999995</c:v>
                </c:pt>
                <c:pt idx="9">
                  <c:v>0.43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7AC-A797-C013F04D91B1}"/>
            </c:ext>
          </c:extLst>
        </c:ser>
        <c:ser>
          <c:idx val="2"/>
          <c:order val="2"/>
          <c:tx>
            <c:v>20%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'm-n-Werte'!$K$4:$K$14</c:f>
              <c:numCache>
                <c:formatCode>0.00</c:formatCode>
                <c:ptCount val="11"/>
                <c:pt idx="0">
                  <c:v>0.72</c:v>
                </c:pt>
                <c:pt idx="1">
                  <c:v>0.68</c:v>
                </c:pt>
                <c:pt idx="2">
                  <c:v>0.64</c:v>
                </c:pt>
                <c:pt idx="3">
                  <c:v>0.61</c:v>
                </c:pt>
                <c:pt idx="4">
                  <c:v>0.57999999999999996</c:v>
                </c:pt>
                <c:pt idx="5">
                  <c:v>0.55000000000000004</c:v>
                </c:pt>
                <c:pt idx="6">
                  <c:v>0.49</c:v>
                </c:pt>
                <c:pt idx="7">
                  <c:v>0.38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7AC-A797-C013F04D91B1}"/>
            </c:ext>
          </c:extLst>
        </c:ser>
        <c:ser>
          <c:idx val="3"/>
          <c:order val="3"/>
          <c:tx>
            <c:v>25%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'm-n-Werte'!$J$4:$J$14</c:f>
              <c:numCache>
                <c:formatCode>0.00</c:formatCode>
                <c:ptCount val="11"/>
                <c:pt idx="0">
                  <c:v>0.67</c:v>
                </c:pt>
                <c:pt idx="1">
                  <c:v>0.64</c:v>
                </c:pt>
                <c:pt idx="2">
                  <c:v>0.6</c:v>
                </c:pt>
                <c:pt idx="3">
                  <c:v>0.56000000000000005</c:v>
                </c:pt>
                <c:pt idx="4">
                  <c:v>0.53</c:v>
                </c:pt>
                <c:pt idx="5">
                  <c:v>0.48</c:v>
                </c:pt>
                <c:pt idx="6">
                  <c:v>0.39</c:v>
                </c:pt>
                <c:pt idx="7">
                  <c:v>0.19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7AC-A797-C013F04D91B1}"/>
            </c:ext>
          </c:extLst>
        </c:ser>
        <c:ser>
          <c:idx val="4"/>
          <c:order val="4"/>
          <c:tx>
            <c:v>30%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'm-n-Werte'!$I$4:$I$14</c:f>
              <c:numCache>
                <c:formatCode>0.00</c:formatCode>
                <c:ptCount val="11"/>
                <c:pt idx="0">
                  <c:v>0.63</c:v>
                </c:pt>
                <c:pt idx="1">
                  <c:v>0.6</c:v>
                </c:pt>
                <c:pt idx="2">
                  <c:v>0.55000000000000004</c:v>
                </c:pt>
                <c:pt idx="3">
                  <c:v>0.51</c:v>
                </c:pt>
                <c:pt idx="4">
                  <c:v>0.46</c:v>
                </c:pt>
                <c:pt idx="5">
                  <c:v>0.41</c:v>
                </c:pt>
                <c:pt idx="6">
                  <c:v>0.28999999999999998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7AC-A797-C013F04D91B1}"/>
            </c:ext>
          </c:extLst>
        </c:ser>
        <c:ser>
          <c:idx val="5"/>
          <c:order val="5"/>
          <c:tx>
            <c:v>40%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'm-n-Werte'!$G$18</c:f>
              <c:numCache>
                <c:formatCode>General</c:formatCode>
                <c:ptCount val="1"/>
              </c:numCache>
            </c:numRef>
          </c:cat>
          <c:val>
            <c:numRef>
              <c:f>'m-n-Werte'!$H$4:$H$14</c:f>
              <c:numCache>
                <c:formatCode>0.00</c:formatCode>
                <c:ptCount val="11"/>
                <c:pt idx="0">
                  <c:v>0.56000000000000005</c:v>
                </c:pt>
                <c:pt idx="1">
                  <c:v>0.52</c:v>
                </c:pt>
                <c:pt idx="2">
                  <c:v>0.47</c:v>
                </c:pt>
                <c:pt idx="3">
                  <c:v>0.42</c:v>
                </c:pt>
                <c:pt idx="4">
                  <c:v>0.35</c:v>
                </c:pt>
                <c:pt idx="5">
                  <c:v>0.27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7AC-A797-C013F04D91B1}"/>
            </c:ext>
          </c:extLst>
        </c:ser>
        <c:ser>
          <c:idx val="6"/>
          <c:order val="6"/>
          <c:tx>
            <c:v>50%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'm-n-Werte'!$G$4:$G$14</c:f>
              <c:numCache>
                <c:formatCode>0.00</c:formatCode>
                <c:ptCount val="11"/>
                <c:pt idx="0">
                  <c:v>0.5</c:v>
                </c:pt>
                <c:pt idx="1">
                  <c:v>0.45</c:v>
                </c:pt>
                <c:pt idx="2">
                  <c:v>0.4</c:v>
                </c:pt>
                <c:pt idx="3">
                  <c:v>0.33</c:v>
                </c:pt>
                <c:pt idx="4">
                  <c:v>0.25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7AC-A797-C013F04D91B1}"/>
            </c:ext>
          </c:extLst>
        </c:ser>
        <c:ser>
          <c:idx val="7"/>
          <c:order val="7"/>
          <c:tx>
            <c:v>60%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'm-n-Werte'!$F$4:$F$14</c:f>
              <c:numCache>
                <c:formatCode>0.00</c:formatCode>
                <c:ptCount val="11"/>
                <c:pt idx="0">
                  <c:v>0.44</c:v>
                </c:pt>
                <c:pt idx="1">
                  <c:v>0.39</c:v>
                </c:pt>
                <c:pt idx="2">
                  <c:v>0.31</c:v>
                </c:pt>
                <c:pt idx="3">
                  <c:v>0.23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7AC-A797-C013F04D91B1}"/>
            </c:ext>
          </c:extLst>
        </c:ser>
        <c:ser>
          <c:idx val="8"/>
          <c:order val="8"/>
          <c:tx>
            <c:v>70%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'm-n-Werte'!$E$4:$E$14</c:f>
              <c:numCache>
                <c:formatCode>0.00</c:formatCode>
                <c:ptCount val="11"/>
                <c:pt idx="0">
                  <c:v>0.37</c:v>
                </c:pt>
                <c:pt idx="1">
                  <c:v>0.32</c:v>
                </c:pt>
                <c:pt idx="2">
                  <c:v>0.22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7AC-A797-C013F04D91B1}"/>
            </c:ext>
          </c:extLst>
        </c:ser>
        <c:ser>
          <c:idx val="9"/>
          <c:order val="9"/>
          <c:tx>
            <c:v>80%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'm-n-Werte'!$D$4:$D$14</c:f>
              <c:numCache>
                <c:formatCode>0.00</c:formatCode>
                <c:ptCount val="11"/>
                <c:pt idx="0">
                  <c:v>0.28000000000000003</c:v>
                </c:pt>
                <c:pt idx="1">
                  <c:v>0.22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7AC-A797-C013F04D91B1}"/>
            </c:ext>
          </c:extLst>
        </c:ser>
        <c:ser>
          <c:idx val="10"/>
          <c:order val="10"/>
          <c:tx>
            <c:v>90%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'm-n-Werte'!$B$4:$B$14</c:f>
              <c:numCache>
                <c:formatCode>General</c:formatCode>
                <c:ptCount val="11"/>
                <c:pt idx="0">
                  <c:v>1</c:v>
                </c:pt>
                <c:pt idx="1">
                  <c:v>1.22</c:v>
                </c:pt>
                <c:pt idx="2">
                  <c:v>1.56</c:v>
                </c:pt>
                <c:pt idx="3">
                  <c:v>1.93</c:v>
                </c:pt>
                <c:pt idx="4">
                  <c:v>2.37</c:v>
                </c:pt>
                <c:pt idx="5">
                  <c:v>2.95</c:v>
                </c:pt>
                <c:pt idx="6">
                  <c:v>3.81</c:v>
                </c:pt>
                <c:pt idx="7">
                  <c:v>5.17</c:v>
                </c:pt>
                <c:pt idx="8">
                  <c:v>6.28</c:v>
                </c:pt>
                <c:pt idx="9">
                  <c:v>7.84</c:v>
                </c:pt>
                <c:pt idx="10">
                  <c:v>15.74</c:v>
                </c:pt>
              </c:numCache>
            </c:numRef>
          </c:cat>
          <c:val>
            <c:numRef>
              <c:f>'m-n-Werte'!$C$4:$C$14</c:f>
              <c:numCache>
                <c:formatCode>0.00</c:formatCode>
                <c:ptCount val="11"/>
                <c:pt idx="0">
                  <c:v>0.18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7AC-A797-C013F04D9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23608"/>
        <c:axId val="1"/>
      </c:lineChart>
      <c:catAx>
        <c:axId val="15612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 = G/B</a:t>
                </a:r>
              </a:p>
            </c:rich>
          </c:tx>
          <c:layout>
            <c:manualLayout>
              <c:xMode val="edge"/>
              <c:yMode val="edge"/>
              <c:x val="0.50813420872000636"/>
              <c:y val="0.909748361523627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n-Wert</a:t>
                </a:r>
              </a:p>
            </c:rich>
          </c:tx>
          <c:layout>
            <c:manualLayout>
              <c:xMode val="edge"/>
              <c:yMode val="edge"/>
              <c:x val="1.5311011938832582E-2"/>
              <c:y val="0.27196181177822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1236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92829271096213"/>
          <c:y val="0.95908656631525258"/>
          <c:w val="0.80669894152724164"/>
          <c:h val="3.24910129115581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14288</xdr:colOff>
      <xdr:row>14</xdr:row>
      <xdr:rowOff>152400</xdr:rowOff>
    </xdr:from>
    <xdr:to>
      <xdr:col>13</xdr:col>
      <xdr:colOff>4763</xdr:colOff>
      <xdr:row>63</xdr:row>
      <xdr:rowOff>133350</xdr:rowOff>
    </xdr:to>
    <xdr:graphicFrame macro="">
      <xdr:nvGraphicFramePr>
        <xdr:cNvPr id="1025" name="Chart 1" descr="Wahrscheinlichkeitsgleichen für bestimmte m-, n-Wertepaare" title="Diagramm zum Ablesen der m-, n-Wert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Normal="100" workbookViewId="0">
      <selection activeCell="B30" sqref="B30"/>
    </sheetView>
  </sheetViews>
  <sheetFormatPr baseColWidth="10" defaultRowHeight="12.75" x14ac:dyDescent="0.2"/>
  <cols>
    <col min="1" max="1" width="25.85546875" style="1" customWidth="1"/>
    <col min="2" max="2" width="15.140625" style="1" customWidth="1"/>
    <col min="3" max="3" width="10.42578125" style="1" customWidth="1"/>
    <col min="4" max="4" width="18" style="1" bestFit="1" customWidth="1"/>
    <col min="5" max="16384" width="11.42578125" style="1"/>
  </cols>
  <sheetData>
    <row r="1" spans="1:19" ht="115.5" thickBot="1" x14ac:dyDescent="0.25">
      <c r="A1" s="27" t="s">
        <v>5</v>
      </c>
      <c r="B1" s="19" t="s">
        <v>6</v>
      </c>
      <c r="C1" s="19" t="s">
        <v>7</v>
      </c>
      <c r="D1" s="19" t="s">
        <v>8</v>
      </c>
      <c r="E1" s="19" t="s">
        <v>1</v>
      </c>
      <c r="F1" s="23" t="s">
        <v>21</v>
      </c>
      <c r="G1" s="23" t="s">
        <v>47</v>
      </c>
      <c r="H1" s="23" t="s">
        <v>48</v>
      </c>
      <c r="I1" s="23" t="s">
        <v>49</v>
      </c>
      <c r="J1" s="23" t="s">
        <v>50</v>
      </c>
      <c r="K1" s="23" t="s">
        <v>51</v>
      </c>
      <c r="L1" s="23" t="s">
        <v>52</v>
      </c>
      <c r="M1" s="23" t="s">
        <v>53</v>
      </c>
      <c r="N1" s="23" t="s">
        <v>54</v>
      </c>
      <c r="O1" s="23" t="s">
        <v>55</v>
      </c>
      <c r="P1" s="23" t="s">
        <v>56</v>
      </c>
    </row>
    <row r="2" spans="1:19" x14ac:dyDescent="0.2">
      <c r="A2" s="9">
        <v>0.95450000000000002</v>
      </c>
      <c r="B2" s="6">
        <v>1</v>
      </c>
      <c r="C2" s="5">
        <f>B2*(0.5*$B$27)</f>
        <v>74.074074074074076</v>
      </c>
      <c r="D2" s="5">
        <f>C2*(1/TAN($D$24*PI()/180))</f>
        <v>603.28492059071061</v>
      </c>
      <c r="E2" s="5">
        <f>C2+(0.5*$B$27)</f>
        <v>148.14814814814815</v>
      </c>
      <c r="F2" s="5">
        <f>0*E2</f>
        <v>0</v>
      </c>
      <c r="G2" s="5">
        <f>'m-n-Werte'!C4*$E2</f>
        <v>26.666666666666668</v>
      </c>
      <c r="H2" s="5">
        <f>'m-n-Werte'!D4*$E2</f>
        <v>41.481481481481488</v>
      </c>
      <c r="I2" s="5">
        <f>'m-n-Werte'!E4*$E2</f>
        <v>54.814814814814817</v>
      </c>
      <c r="J2" s="5">
        <f>'m-n-Werte'!F4*$E$2</f>
        <v>65.18518518518519</v>
      </c>
      <c r="K2" s="5">
        <f>'m-n-Werte'!G4*$E$2</f>
        <v>74.074074074074076</v>
      </c>
      <c r="L2" s="5">
        <f>'m-n-Werte'!H4*$E$2</f>
        <v>82.962962962962976</v>
      </c>
      <c r="M2" s="5">
        <f>'m-n-Werte'!I4*$E$2</f>
        <v>93.333333333333343</v>
      </c>
      <c r="N2" s="5">
        <f>'m-n-Werte'!J4*$E$2</f>
        <v>99.259259259259267</v>
      </c>
      <c r="O2" s="5">
        <f>'m-n-Werte'!K4*$E$2</f>
        <v>106.66666666666667</v>
      </c>
      <c r="P2" s="5">
        <f>'m-n-Werte'!L4*$E$2</f>
        <v>121.48148148148148</v>
      </c>
    </row>
    <row r="3" spans="1:19" x14ac:dyDescent="0.2">
      <c r="A3" s="7">
        <v>0.9</v>
      </c>
      <c r="B3" s="6">
        <v>1.22</v>
      </c>
      <c r="C3" s="5">
        <f t="shared" ref="C3:C12" si="0">B3*(0.5*$B$27)</f>
        <v>90.370370370370367</v>
      </c>
      <c r="D3" s="5">
        <f t="shared" ref="D3:D12" si="1">C3*(1/TAN($D$24*PI()/180))</f>
        <v>736.00760312066689</v>
      </c>
      <c r="E3" s="5">
        <f t="shared" ref="E3:E12" si="2">C3+(0.5*$B$27)</f>
        <v>164.44444444444446</v>
      </c>
      <c r="F3" s="5">
        <f t="shared" ref="F3:F12" si="3">0*E3</f>
        <v>0</v>
      </c>
      <c r="G3" s="5">
        <f t="shared" ref="G3:G12" si="4">0*E3</f>
        <v>0</v>
      </c>
      <c r="H3" s="5">
        <f>'m-n-Werte'!D5*$E3</f>
        <v>36.177777777777784</v>
      </c>
      <c r="I3" s="5">
        <f>'m-n-Werte'!E5*$E3</f>
        <v>52.622222222222227</v>
      </c>
      <c r="J3" s="5">
        <f>'m-n-Werte'!F5*$E3</f>
        <v>64.13333333333334</v>
      </c>
      <c r="K3" s="5">
        <f>'m-n-Werte'!G5*$E3</f>
        <v>74.000000000000014</v>
      </c>
      <c r="L3" s="5">
        <f>'m-n-Werte'!H5*$E3</f>
        <v>85.51111111111112</v>
      </c>
      <c r="M3" s="5">
        <f>'m-n-Werte'!I5*$E3</f>
        <v>98.666666666666671</v>
      </c>
      <c r="N3" s="5">
        <f>'m-n-Werte'!J5*$E3</f>
        <v>105.24444444444445</v>
      </c>
      <c r="O3" s="5">
        <f>'m-n-Werte'!K5*$E3</f>
        <v>111.82222222222224</v>
      </c>
      <c r="P3" s="5">
        <f>'m-n-Werte'!L5*$E3</f>
        <v>131.55555555555557</v>
      </c>
    </row>
    <row r="4" spans="1:19" x14ac:dyDescent="0.2">
      <c r="A4" s="7">
        <v>0.8</v>
      </c>
      <c r="B4" s="6">
        <v>1.56</v>
      </c>
      <c r="C4" s="5">
        <f t="shared" si="0"/>
        <v>115.55555555555556</v>
      </c>
      <c r="D4" s="5">
        <f t="shared" si="1"/>
        <v>941.12447612150856</v>
      </c>
      <c r="E4" s="5">
        <f t="shared" si="2"/>
        <v>189.62962962962962</v>
      </c>
      <c r="F4" s="5">
        <f t="shared" si="3"/>
        <v>0</v>
      </c>
      <c r="G4" s="5">
        <f t="shared" si="4"/>
        <v>0</v>
      </c>
      <c r="H4" s="5">
        <f t="shared" ref="H4:H12" si="5">0*E4</f>
        <v>0</v>
      </c>
      <c r="I4" s="5">
        <f>'m-n-Werte'!E6*$E4</f>
        <v>41.718518518518515</v>
      </c>
      <c r="J4" s="5">
        <f>'m-n-Werte'!F6*$E4</f>
        <v>58.785185185185185</v>
      </c>
      <c r="K4" s="5">
        <f>'m-n-Werte'!G6*$E4</f>
        <v>75.851851851851848</v>
      </c>
      <c r="L4" s="5">
        <f>'m-n-Werte'!H6*$E4</f>
        <v>89.125925925925912</v>
      </c>
      <c r="M4" s="5">
        <f>'m-n-Werte'!I6*$E4</f>
        <v>104.2962962962963</v>
      </c>
      <c r="N4" s="5">
        <f>'m-n-Werte'!J6*$E4</f>
        <v>113.77777777777777</v>
      </c>
      <c r="O4" s="5">
        <f>'m-n-Werte'!K6*$E4</f>
        <v>121.36296296296295</v>
      </c>
      <c r="P4" s="5">
        <f>'m-n-Werte'!L6*$E4</f>
        <v>147.9111111111111</v>
      </c>
    </row>
    <row r="5" spans="1:19" x14ac:dyDescent="0.2">
      <c r="A5" s="7">
        <v>0.7</v>
      </c>
      <c r="B5" s="6">
        <v>1.93</v>
      </c>
      <c r="C5" s="5">
        <f t="shared" si="0"/>
        <v>142.96296296296296</v>
      </c>
      <c r="D5" s="5">
        <f t="shared" si="1"/>
        <v>1164.3398967400715</v>
      </c>
      <c r="E5" s="5">
        <f t="shared" si="2"/>
        <v>217.03703703703704</v>
      </c>
      <c r="F5" s="5">
        <f t="shared" si="3"/>
        <v>0</v>
      </c>
      <c r="G5" s="5">
        <f t="shared" si="4"/>
        <v>0</v>
      </c>
      <c r="H5" s="5">
        <f t="shared" si="5"/>
        <v>0</v>
      </c>
      <c r="I5" s="5">
        <f t="shared" ref="I5:I12" si="6">0*E5</f>
        <v>0</v>
      </c>
      <c r="J5" s="5">
        <f>'m-n-Werte'!F7*$E5</f>
        <v>49.918518518518518</v>
      </c>
      <c r="K5" s="5">
        <f>'m-n-Werte'!G7*$E5</f>
        <v>71.62222222222222</v>
      </c>
      <c r="L5" s="5">
        <f>'m-n-Werte'!H7*$E5</f>
        <v>91.155555555555551</v>
      </c>
      <c r="M5" s="5">
        <f>'m-n-Werte'!I7*$E5</f>
        <v>110.6888888888889</v>
      </c>
      <c r="N5" s="5">
        <f>'m-n-Werte'!J7*$E5</f>
        <v>121.54074074074076</v>
      </c>
      <c r="O5" s="5">
        <f>'m-n-Werte'!K7*$E5</f>
        <v>132.39259259259259</v>
      </c>
      <c r="P5" s="5">
        <f>'m-n-Werte'!L7*$E5</f>
        <v>167.11851851851853</v>
      </c>
      <c r="S5" s="14"/>
    </row>
    <row r="6" spans="1:19" x14ac:dyDescent="0.2">
      <c r="A6" s="7">
        <v>0.6</v>
      </c>
      <c r="B6" s="6">
        <v>2.37</v>
      </c>
      <c r="C6" s="5">
        <f t="shared" si="0"/>
        <v>175.55555555555557</v>
      </c>
      <c r="D6" s="5">
        <f t="shared" si="1"/>
        <v>1429.7852617999843</v>
      </c>
      <c r="E6" s="5">
        <f t="shared" si="2"/>
        <v>249.62962962962965</v>
      </c>
      <c r="F6" s="5">
        <f t="shared" si="3"/>
        <v>0</v>
      </c>
      <c r="G6" s="5">
        <f t="shared" si="4"/>
        <v>0</v>
      </c>
      <c r="H6" s="5">
        <f t="shared" si="5"/>
        <v>0</v>
      </c>
      <c r="I6" s="5">
        <f t="shared" si="6"/>
        <v>0</v>
      </c>
      <c r="J6" s="5">
        <f t="shared" ref="J6:J12" si="7">0*E6</f>
        <v>0</v>
      </c>
      <c r="K6" s="5">
        <f>'m-n-Werte'!G8*$E6</f>
        <v>62.407407407407412</v>
      </c>
      <c r="L6" s="5">
        <f>'m-n-Werte'!H8*$E6</f>
        <v>87.370370370370367</v>
      </c>
      <c r="M6" s="5">
        <f>'m-n-Werte'!I8*$E6</f>
        <v>114.82962962962964</v>
      </c>
      <c r="N6" s="5">
        <f>'m-n-Werte'!J8*$E6</f>
        <v>132.30370370370372</v>
      </c>
      <c r="O6" s="5">
        <f>'m-n-Werte'!K8*$E6</f>
        <v>144.78518518518518</v>
      </c>
      <c r="P6" s="5">
        <f>'m-n-Werte'!L8*$E6</f>
        <v>187.22222222222223</v>
      </c>
    </row>
    <row r="7" spans="1:19" x14ac:dyDescent="0.2">
      <c r="A7" s="7">
        <v>0.5</v>
      </c>
      <c r="B7" s="6">
        <v>2.95</v>
      </c>
      <c r="C7" s="5">
        <f t="shared" si="0"/>
        <v>218.51851851851853</v>
      </c>
      <c r="D7" s="5">
        <f t="shared" si="1"/>
        <v>1779.6905157425965</v>
      </c>
      <c r="E7" s="5">
        <f t="shared" si="2"/>
        <v>292.59259259259261</v>
      </c>
      <c r="F7" s="5">
        <f t="shared" si="3"/>
        <v>0</v>
      </c>
      <c r="G7" s="5">
        <f t="shared" si="4"/>
        <v>0</v>
      </c>
      <c r="H7" s="5">
        <f t="shared" si="5"/>
        <v>0</v>
      </c>
      <c r="I7" s="5">
        <f t="shared" si="6"/>
        <v>0</v>
      </c>
      <c r="J7" s="5">
        <f t="shared" si="7"/>
        <v>0</v>
      </c>
      <c r="K7" s="5">
        <f t="shared" ref="K7:K12" si="8">0*E7</f>
        <v>0</v>
      </c>
      <c r="L7" s="5">
        <f>'m-n-Werte'!H9*$E7</f>
        <v>79.000000000000014</v>
      </c>
      <c r="M7" s="5">
        <f>'m-n-Werte'!I9*$E7</f>
        <v>119.96296296296296</v>
      </c>
      <c r="N7" s="5">
        <f>'m-n-Werte'!J9*$E7</f>
        <v>140.44444444444446</v>
      </c>
      <c r="O7" s="5">
        <f>'m-n-Werte'!K9*$E7</f>
        <v>160.92592592592595</v>
      </c>
      <c r="P7" s="5">
        <f>'m-n-Werte'!L9*$E7</f>
        <v>213.59259259259261</v>
      </c>
    </row>
    <row r="8" spans="1:19" x14ac:dyDescent="0.2">
      <c r="A8" s="7">
        <v>0.4</v>
      </c>
      <c r="B8" s="6">
        <v>3.81</v>
      </c>
      <c r="C8" s="5">
        <f t="shared" si="0"/>
        <v>282.22222222222223</v>
      </c>
      <c r="D8" s="5">
        <f t="shared" si="1"/>
        <v>2298.5155474506073</v>
      </c>
      <c r="E8" s="5">
        <f t="shared" si="2"/>
        <v>356.2962962962963</v>
      </c>
      <c r="F8" s="5">
        <f t="shared" si="3"/>
        <v>0</v>
      </c>
      <c r="G8" s="5">
        <f t="shared" si="4"/>
        <v>0</v>
      </c>
      <c r="H8" s="5">
        <f t="shared" si="5"/>
        <v>0</v>
      </c>
      <c r="I8" s="5">
        <f t="shared" si="6"/>
        <v>0</v>
      </c>
      <c r="J8" s="5">
        <f t="shared" si="7"/>
        <v>0</v>
      </c>
      <c r="K8" s="5">
        <f t="shared" si="8"/>
        <v>0</v>
      </c>
      <c r="L8" s="5">
        <f>0*E8</f>
        <v>0</v>
      </c>
      <c r="M8" s="5">
        <f>'m-n-Werte'!I10*$E8</f>
        <v>103.32592592592592</v>
      </c>
      <c r="N8" s="5">
        <f>'m-n-Werte'!J10*$E8</f>
        <v>138.95555555555558</v>
      </c>
      <c r="O8" s="5">
        <f>'m-n-Werte'!K10*$E8</f>
        <v>174.5851851851852</v>
      </c>
      <c r="P8" s="5">
        <f>'m-n-Werte'!L10*$E8</f>
        <v>245.84444444444443</v>
      </c>
    </row>
    <row r="9" spans="1:19" x14ac:dyDescent="0.2">
      <c r="A9" s="7">
        <v>0.3</v>
      </c>
      <c r="B9" s="6">
        <v>5.17</v>
      </c>
      <c r="C9" s="5">
        <f t="shared" si="0"/>
        <v>382.96296296296299</v>
      </c>
      <c r="D9" s="5">
        <f t="shared" si="1"/>
        <v>3118.983039453974</v>
      </c>
      <c r="E9" s="5">
        <f t="shared" si="2"/>
        <v>457.03703703703707</v>
      </c>
      <c r="F9" s="5">
        <f t="shared" si="3"/>
        <v>0</v>
      </c>
      <c r="G9" s="5">
        <f t="shared" si="4"/>
        <v>0</v>
      </c>
      <c r="H9" s="5">
        <f t="shared" si="5"/>
        <v>0</v>
      </c>
      <c r="I9" s="5">
        <f t="shared" si="6"/>
        <v>0</v>
      </c>
      <c r="J9" s="5">
        <f t="shared" si="7"/>
        <v>0</v>
      </c>
      <c r="K9" s="5">
        <f t="shared" si="8"/>
        <v>0</v>
      </c>
      <c r="L9" s="5">
        <f>0*E9</f>
        <v>0</v>
      </c>
      <c r="M9" s="5">
        <f>0*E9</f>
        <v>0</v>
      </c>
      <c r="N9" s="5">
        <f>'m-n-Werte'!J11*$E9</f>
        <v>86.837037037037049</v>
      </c>
      <c r="O9" s="5">
        <f>'m-n-Werte'!K11*$E9</f>
        <v>173.6740740740741</v>
      </c>
      <c r="P9" s="5">
        <f>'m-n-Werte'!L11*$E9</f>
        <v>292.50370370370371</v>
      </c>
    </row>
    <row r="10" spans="1:19" x14ac:dyDescent="0.2">
      <c r="A10" s="7">
        <v>0.25</v>
      </c>
      <c r="B10" s="6">
        <v>6.28</v>
      </c>
      <c r="C10" s="5">
        <f t="shared" si="0"/>
        <v>465.18518518518522</v>
      </c>
      <c r="D10" s="5">
        <f t="shared" si="1"/>
        <v>3788.6293013096629</v>
      </c>
      <c r="E10" s="5">
        <f t="shared" si="2"/>
        <v>539.25925925925935</v>
      </c>
      <c r="F10" s="5">
        <f>0*E10</f>
        <v>0</v>
      </c>
      <c r="G10" s="5">
        <f>0*E10</f>
        <v>0</v>
      </c>
      <c r="H10" s="5">
        <f>0*E10</f>
        <v>0</v>
      </c>
      <c r="I10" s="5">
        <f>0*E10</f>
        <v>0</v>
      </c>
      <c r="J10" s="5">
        <f>0*E10</f>
        <v>0</v>
      </c>
      <c r="K10" s="5">
        <f t="shared" si="8"/>
        <v>0</v>
      </c>
      <c r="L10" s="5">
        <f>0*E10</f>
        <v>0</v>
      </c>
      <c r="M10" s="5">
        <f>0*E10</f>
        <v>0</v>
      </c>
      <c r="N10" s="5">
        <f>0*E10</f>
        <v>0</v>
      </c>
      <c r="O10" s="5">
        <f>'m-n-Werte'!K12*$E10</f>
        <v>107.85185185185188</v>
      </c>
      <c r="P10" s="5">
        <f>'m-n-Werte'!L12*$E10</f>
        <v>307.37777777777779</v>
      </c>
    </row>
    <row r="11" spans="1:19" x14ac:dyDescent="0.2">
      <c r="A11" s="7">
        <v>0.2</v>
      </c>
      <c r="B11" s="6">
        <v>7.84</v>
      </c>
      <c r="C11" s="5">
        <f t="shared" si="0"/>
        <v>580.74074074074076</v>
      </c>
      <c r="D11" s="5">
        <f t="shared" si="1"/>
        <v>4729.7537774311713</v>
      </c>
      <c r="E11" s="5">
        <f t="shared" si="2"/>
        <v>654.81481481481478</v>
      </c>
      <c r="F11" s="5">
        <f>0*E11</f>
        <v>0</v>
      </c>
      <c r="G11" s="5">
        <f t="shared" si="4"/>
        <v>0</v>
      </c>
      <c r="H11" s="5">
        <f t="shared" si="5"/>
        <v>0</v>
      </c>
      <c r="I11" s="5">
        <f t="shared" si="6"/>
        <v>0</v>
      </c>
      <c r="J11" s="5">
        <f t="shared" si="7"/>
        <v>0</v>
      </c>
      <c r="K11" s="5">
        <f t="shared" si="8"/>
        <v>0</v>
      </c>
      <c r="L11" s="5">
        <f>0*E11</f>
        <v>0</v>
      </c>
      <c r="M11" s="5">
        <f>0*E11</f>
        <v>0</v>
      </c>
      <c r="N11" s="5">
        <f>0*E11</f>
        <v>0</v>
      </c>
      <c r="O11" s="5">
        <f>0*E11</f>
        <v>0</v>
      </c>
      <c r="P11" s="5">
        <f>'m-n-Werte'!L13*$E11</f>
        <v>281.57037037037037</v>
      </c>
    </row>
    <row r="12" spans="1:19" x14ac:dyDescent="0.2">
      <c r="A12" s="7">
        <v>0.1</v>
      </c>
      <c r="B12" s="6">
        <v>15.74</v>
      </c>
      <c r="C12" s="5">
        <f t="shared" si="0"/>
        <v>1165.9259259259259</v>
      </c>
      <c r="D12" s="5">
        <f t="shared" si="1"/>
        <v>9495.7046500977849</v>
      </c>
      <c r="E12" s="5">
        <f t="shared" si="2"/>
        <v>1240</v>
      </c>
      <c r="F12" s="5">
        <f t="shared" si="3"/>
        <v>0</v>
      </c>
      <c r="G12" s="5">
        <f t="shared" si="4"/>
        <v>0</v>
      </c>
      <c r="H12" s="5">
        <f t="shared" si="5"/>
        <v>0</v>
      </c>
      <c r="I12" s="5">
        <f t="shared" si="6"/>
        <v>0</v>
      </c>
      <c r="J12" s="5">
        <f t="shared" si="7"/>
        <v>0</v>
      </c>
      <c r="K12" s="5">
        <f t="shared" si="8"/>
        <v>0</v>
      </c>
      <c r="L12" s="5">
        <f>0*E12</f>
        <v>0</v>
      </c>
      <c r="M12" s="5">
        <f>0*E12</f>
        <v>0</v>
      </c>
      <c r="N12" s="5">
        <f>0*E12</f>
        <v>0</v>
      </c>
      <c r="O12" s="5">
        <f>0*E12</f>
        <v>0</v>
      </c>
      <c r="P12" s="5">
        <f>0*E12</f>
        <v>0</v>
      </c>
    </row>
    <row r="13" spans="1:19" x14ac:dyDescent="0.2">
      <c r="A13" s="18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9" x14ac:dyDescent="0.2">
      <c r="A14" s="18"/>
      <c r="B14" s="2"/>
    </row>
    <row r="15" spans="1:19" x14ac:dyDescent="0.2">
      <c r="A15" s="10"/>
      <c r="B15" s="10"/>
    </row>
    <row r="16" spans="1:19" x14ac:dyDescent="0.2">
      <c r="A16" s="11" t="s">
        <v>13</v>
      </c>
      <c r="B16" s="24" t="s">
        <v>18</v>
      </c>
      <c r="C16" s="24" t="s">
        <v>14</v>
      </c>
      <c r="D16" s="24" t="s">
        <v>0</v>
      </c>
      <c r="E16" s="10"/>
    </row>
    <row r="17" spans="1:15" ht="15.75" x14ac:dyDescent="0.3">
      <c r="A17" s="25" t="s">
        <v>19</v>
      </c>
      <c r="B17" s="25" t="s">
        <v>20</v>
      </c>
      <c r="C17" s="25" t="s">
        <v>15</v>
      </c>
      <c r="D17" s="16">
        <f>(D20*D21/D23)*86400</f>
        <v>6.4799999999999995</v>
      </c>
    </row>
    <row r="18" spans="1:15" x14ac:dyDescent="0.2">
      <c r="A18" s="25" t="s">
        <v>59</v>
      </c>
      <c r="B18" s="25" t="s">
        <v>35</v>
      </c>
      <c r="C18" s="25" t="s">
        <v>12</v>
      </c>
      <c r="D18" s="30">
        <v>0.4</v>
      </c>
    </row>
    <row r="19" spans="1:15" x14ac:dyDescent="0.2">
      <c r="A19" s="26" t="s">
        <v>31</v>
      </c>
      <c r="B19" s="26" t="s">
        <v>30</v>
      </c>
      <c r="C19" s="26" t="s">
        <v>16</v>
      </c>
      <c r="D19" s="17">
        <v>0.02</v>
      </c>
      <c r="G19"/>
      <c r="H19"/>
      <c r="I19"/>
      <c r="J19"/>
      <c r="K19"/>
      <c r="L19"/>
      <c r="M19"/>
      <c r="N19"/>
      <c r="O19"/>
    </row>
    <row r="20" spans="1:15" ht="15.75" x14ac:dyDescent="0.3">
      <c r="A20" s="26" t="s">
        <v>29</v>
      </c>
      <c r="B20" s="26" t="s">
        <v>28</v>
      </c>
      <c r="C20" s="26" t="s">
        <v>17</v>
      </c>
      <c r="D20" s="17">
        <v>5.0000000000000001E-3</v>
      </c>
      <c r="G20"/>
      <c r="H20"/>
      <c r="I20"/>
      <c r="J20"/>
      <c r="K20"/>
      <c r="L20"/>
      <c r="M20"/>
      <c r="N20"/>
      <c r="O20"/>
    </row>
    <row r="21" spans="1:15" x14ac:dyDescent="0.2">
      <c r="A21" s="26" t="s">
        <v>25</v>
      </c>
      <c r="B21" s="26" t="s">
        <v>24</v>
      </c>
      <c r="C21" s="26"/>
      <c r="D21" s="17">
        <v>3.0000000000000001E-3</v>
      </c>
      <c r="G21"/>
      <c r="H21"/>
      <c r="I21"/>
      <c r="J21"/>
      <c r="K21"/>
      <c r="L21"/>
      <c r="M21"/>
      <c r="N21"/>
      <c r="O21"/>
    </row>
    <row r="22" spans="1:15" x14ac:dyDescent="0.2">
      <c r="A22" s="26" t="s">
        <v>27</v>
      </c>
      <c r="B22" s="26" t="s">
        <v>26</v>
      </c>
      <c r="C22" s="26" t="s">
        <v>12</v>
      </c>
      <c r="D22" s="17">
        <v>9</v>
      </c>
      <c r="G22"/>
      <c r="H22"/>
      <c r="I22"/>
      <c r="J22"/>
      <c r="K22"/>
      <c r="L22"/>
      <c r="M22"/>
      <c r="N22"/>
      <c r="O22"/>
    </row>
    <row r="23" spans="1:15" ht="15.75" x14ac:dyDescent="0.3">
      <c r="A23" s="26" t="s">
        <v>23</v>
      </c>
      <c r="B23" s="26" t="s">
        <v>57</v>
      </c>
      <c r="C23" s="26"/>
      <c r="D23" s="12">
        <v>0.2</v>
      </c>
      <c r="G23"/>
      <c r="H23"/>
      <c r="I23"/>
      <c r="J23"/>
      <c r="K23"/>
      <c r="L23"/>
      <c r="M23"/>
      <c r="N23"/>
      <c r="O23"/>
    </row>
    <row r="24" spans="1:15" x14ac:dyDescent="0.2">
      <c r="A24" s="26" t="s">
        <v>22</v>
      </c>
      <c r="B24" s="12" t="s">
        <v>2</v>
      </c>
      <c r="C24" s="26" t="s">
        <v>58</v>
      </c>
      <c r="D24" s="29">
        <v>7</v>
      </c>
      <c r="G24"/>
      <c r="H24"/>
      <c r="I24"/>
      <c r="J24"/>
      <c r="K24"/>
      <c r="L24"/>
      <c r="M24"/>
      <c r="N24"/>
      <c r="O24"/>
    </row>
    <row r="25" spans="1:15" x14ac:dyDescent="0.2">
      <c r="A25" s="6"/>
      <c r="B25" s="6"/>
      <c r="C25" s="6"/>
      <c r="D25" s="6"/>
      <c r="G25"/>
      <c r="H25"/>
      <c r="I25"/>
      <c r="J25"/>
      <c r="K25"/>
      <c r="L25"/>
      <c r="M25"/>
      <c r="N25"/>
      <c r="O25"/>
    </row>
    <row r="26" spans="1:15" x14ac:dyDescent="0.2">
      <c r="A26" s="24" t="s">
        <v>9</v>
      </c>
      <c r="B26" s="24"/>
      <c r="C26" s="24"/>
      <c r="D26" s="24"/>
      <c r="G26"/>
      <c r="H26"/>
      <c r="I26"/>
      <c r="J26"/>
      <c r="K26"/>
      <c r="L26"/>
      <c r="M26"/>
      <c r="N26"/>
      <c r="O26"/>
    </row>
    <row r="27" spans="1:15" x14ac:dyDescent="0.2">
      <c r="A27" s="11" t="s">
        <v>32</v>
      </c>
      <c r="B27" s="8">
        <f>D19/(D20*D22*D21)</f>
        <v>148.14814814814815</v>
      </c>
      <c r="C27" s="25" t="s">
        <v>12</v>
      </c>
      <c r="D27" s="6"/>
      <c r="G27"/>
      <c r="H27"/>
      <c r="I27"/>
      <c r="J27"/>
      <c r="K27"/>
      <c r="L27"/>
      <c r="M27"/>
      <c r="N27"/>
      <c r="O27"/>
    </row>
    <row r="28" spans="1:15" ht="14.25" x14ac:dyDescent="0.25">
      <c r="A28" s="11" t="s">
        <v>33</v>
      </c>
      <c r="B28" s="8">
        <f>B27/(2*PI())</f>
        <v>23.578510087688201</v>
      </c>
      <c r="C28" s="25" t="s">
        <v>12</v>
      </c>
      <c r="D28" s="6"/>
      <c r="G28"/>
      <c r="H28"/>
      <c r="I28"/>
      <c r="J28"/>
      <c r="K28"/>
      <c r="L28"/>
      <c r="M28"/>
      <c r="N28"/>
      <c r="O28"/>
    </row>
    <row r="29" spans="1:15" x14ac:dyDescent="0.2">
      <c r="A29" s="11" t="s">
        <v>34</v>
      </c>
      <c r="B29" s="8">
        <f>(B28*B28+(0.5*B27*0.5*B27))/(2*B28)-B28</f>
        <v>104.56602842244452</v>
      </c>
      <c r="C29" s="25" t="s">
        <v>12</v>
      </c>
      <c r="D29" s="6"/>
      <c r="G29"/>
      <c r="H29"/>
      <c r="I29"/>
      <c r="J29"/>
      <c r="K29"/>
      <c r="L29"/>
      <c r="M29"/>
      <c r="N29"/>
      <c r="O29"/>
    </row>
    <row r="30" spans="1:15" x14ac:dyDescent="0.2">
      <c r="G30"/>
      <c r="H30"/>
      <c r="I30"/>
      <c r="J30"/>
      <c r="K30"/>
      <c r="L30"/>
      <c r="M30"/>
      <c r="N30"/>
      <c r="O30"/>
    </row>
    <row r="31" spans="1:15" x14ac:dyDescent="0.2">
      <c r="G31"/>
      <c r="H31"/>
      <c r="I31"/>
      <c r="J31"/>
      <c r="K31"/>
      <c r="L31"/>
      <c r="M31"/>
      <c r="N31"/>
      <c r="O31"/>
    </row>
    <row r="53" spans="12:12" x14ac:dyDescent="0.2">
      <c r="L53" s="13"/>
    </row>
    <row r="54" spans="12:12" x14ac:dyDescent="0.2">
      <c r="L54" s="3"/>
    </row>
    <row r="55" spans="12:12" x14ac:dyDescent="0.2">
      <c r="L55" s="3"/>
    </row>
    <row r="56" spans="12:12" x14ac:dyDescent="0.2">
      <c r="L56" s="3"/>
    </row>
    <row r="57" spans="12:12" x14ac:dyDescent="0.2">
      <c r="L57" s="3"/>
    </row>
    <row r="58" spans="12:12" x14ac:dyDescent="0.2">
      <c r="L58" s="3"/>
    </row>
    <row r="59" spans="12:12" x14ac:dyDescent="0.2">
      <c r="L59" s="3"/>
    </row>
    <row r="60" spans="12:12" x14ac:dyDescent="0.2">
      <c r="L60" s="3"/>
    </row>
    <row r="61" spans="12:12" x14ac:dyDescent="0.2">
      <c r="L61" s="3"/>
    </row>
    <row r="62" spans="12:12" x14ac:dyDescent="0.2">
      <c r="L62" s="3"/>
    </row>
    <row r="63" spans="12:12" x14ac:dyDescent="0.2">
      <c r="L63" s="3"/>
    </row>
  </sheetData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80" zoomScaleNormal="80" workbookViewId="0">
      <selection activeCell="P42" sqref="P42"/>
    </sheetView>
  </sheetViews>
  <sheetFormatPr baseColWidth="10" defaultRowHeight="12.75" x14ac:dyDescent="0.2"/>
  <cols>
    <col min="1" max="1" width="14.5703125" customWidth="1"/>
  </cols>
  <sheetData>
    <row r="1" spans="1:13" x14ac:dyDescent="0.2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</row>
    <row r="3" spans="1:13" ht="51" x14ac:dyDescent="0.2">
      <c r="A3" s="22" t="s">
        <v>11</v>
      </c>
      <c r="B3" s="4" t="s">
        <v>3</v>
      </c>
      <c r="C3" s="28" t="s">
        <v>36</v>
      </c>
      <c r="D3" s="28" t="s">
        <v>39</v>
      </c>
      <c r="E3" s="28" t="s">
        <v>40</v>
      </c>
      <c r="F3" s="28" t="s">
        <v>41</v>
      </c>
      <c r="G3" s="28" t="s">
        <v>42</v>
      </c>
      <c r="H3" s="28" t="s">
        <v>43</v>
      </c>
      <c r="I3" s="28" t="s">
        <v>44</v>
      </c>
      <c r="J3" s="28" t="s">
        <v>45</v>
      </c>
      <c r="K3" s="28" t="s">
        <v>46</v>
      </c>
      <c r="L3" s="28" t="s">
        <v>38</v>
      </c>
      <c r="M3" s="28" t="s">
        <v>37</v>
      </c>
    </row>
    <row r="4" spans="1:13" x14ac:dyDescent="0.2">
      <c r="A4" s="9">
        <v>0.95499999999999996</v>
      </c>
      <c r="B4" s="4">
        <v>1</v>
      </c>
      <c r="C4" s="6">
        <v>0.18</v>
      </c>
      <c r="D4" s="6">
        <f>0.28</f>
        <v>0.28000000000000003</v>
      </c>
      <c r="E4" s="6">
        <f>0.37</f>
        <v>0.37</v>
      </c>
      <c r="F4" s="6">
        <v>0.44</v>
      </c>
      <c r="G4" s="6">
        <v>0.5</v>
      </c>
      <c r="H4" s="6">
        <v>0.56000000000000005</v>
      </c>
      <c r="I4" s="6">
        <v>0.63</v>
      </c>
      <c r="J4" s="6">
        <v>0.67</v>
      </c>
      <c r="K4" s="6">
        <v>0.72</v>
      </c>
      <c r="L4" s="6">
        <v>0.82</v>
      </c>
      <c r="M4" s="6">
        <v>1</v>
      </c>
    </row>
    <row r="5" spans="1:13" x14ac:dyDescent="0.2">
      <c r="A5" s="7">
        <v>0.9</v>
      </c>
      <c r="B5" s="4">
        <v>1.22</v>
      </c>
      <c r="C5" s="6" t="s">
        <v>4</v>
      </c>
      <c r="D5" s="6">
        <v>0.22</v>
      </c>
      <c r="E5" s="6">
        <v>0.32</v>
      </c>
      <c r="F5" s="6">
        <v>0.39</v>
      </c>
      <c r="G5" s="6">
        <v>0.45</v>
      </c>
      <c r="H5" s="6">
        <v>0.52</v>
      </c>
      <c r="I5" s="6">
        <v>0.6</v>
      </c>
      <c r="J5" s="6">
        <v>0.64</v>
      </c>
      <c r="K5" s="6">
        <v>0.68</v>
      </c>
      <c r="L5" s="6">
        <v>0.8</v>
      </c>
      <c r="M5" s="6">
        <v>1</v>
      </c>
    </row>
    <row r="6" spans="1:13" x14ac:dyDescent="0.2">
      <c r="A6" s="7">
        <v>0.8</v>
      </c>
      <c r="B6" s="4">
        <v>1.56</v>
      </c>
      <c r="C6" s="6" t="s">
        <v>4</v>
      </c>
      <c r="D6" s="6" t="s">
        <v>4</v>
      </c>
      <c r="E6" s="6">
        <v>0.22</v>
      </c>
      <c r="F6" s="6">
        <v>0.31</v>
      </c>
      <c r="G6" s="6">
        <v>0.4</v>
      </c>
      <c r="H6" s="6">
        <v>0.47</v>
      </c>
      <c r="I6" s="6">
        <v>0.55000000000000004</v>
      </c>
      <c r="J6" s="6">
        <v>0.6</v>
      </c>
      <c r="K6" s="6">
        <v>0.64</v>
      </c>
      <c r="L6" s="6">
        <v>0.78</v>
      </c>
      <c r="M6" s="6">
        <v>1</v>
      </c>
    </row>
    <row r="7" spans="1:13" x14ac:dyDescent="0.2">
      <c r="A7" s="7">
        <v>0.7</v>
      </c>
      <c r="B7" s="4">
        <v>1.93</v>
      </c>
      <c r="C7" s="6" t="s">
        <v>4</v>
      </c>
      <c r="D7" s="6" t="s">
        <v>4</v>
      </c>
      <c r="E7" s="6" t="s">
        <v>4</v>
      </c>
      <c r="F7" s="6">
        <v>0.23</v>
      </c>
      <c r="G7" s="6">
        <v>0.33</v>
      </c>
      <c r="H7" s="6">
        <v>0.42</v>
      </c>
      <c r="I7" s="6">
        <v>0.51</v>
      </c>
      <c r="J7" s="6">
        <v>0.56000000000000005</v>
      </c>
      <c r="K7" s="6">
        <v>0.61</v>
      </c>
      <c r="L7" s="6">
        <v>0.77</v>
      </c>
      <c r="M7" s="6">
        <v>1</v>
      </c>
    </row>
    <row r="8" spans="1:13" x14ac:dyDescent="0.2">
      <c r="A8" s="7">
        <v>0.6</v>
      </c>
      <c r="B8" s="4">
        <v>2.37</v>
      </c>
      <c r="C8" s="6" t="s">
        <v>4</v>
      </c>
      <c r="D8" s="6" t="s">
        <v>4</v>
      </c>
      <c r="E8" s="6" t="s">
        <v>4</v>
      </c>
      <c r="F8" s="6" t="s">
        <v>4</v>
      </c>
      <c r="G8" s="6">
        <v>0.25</v>
      </c>
      <c r="H8" s="6">
        <v>0.35</v>
      </c>
      <c r="I8" s="6">
        <v>0.46</v>
      </c>
      <c r="J8" s="6">
        <v>0.53</v>
      </c>
      <c r="K8" s="6">
        <v>0.57999999999999996</v>
      </c>
      <c r="L8" s="6">
        <v>0.75</v>
      </c>
      <c r="M8" s="6">
        <v>1</v>
      </c>
    </row>
    <row r="9" spans="1:13" x14ac:dyDescent="0.2">
      <c r="A9" s="7">
        <v>0.5</v>
      </c>
      <c r="B9" s="4">
        <v>2.95</v>
      </c>
      <c r="C9" s="6" t="s">
        <v>4</v>
      </c>
      <c r="D9" s="6" t="s">
        <v>4</v>
      </c>
      <c r="E9" s="6" t="s">
        <v>4</v>
      </c>
      <c r="F9" s="6" t="s">
        <v>4</v>
      </c>
      <c r="G9" s="6" t="s">
        <v>4</v>
      </c>
      <c r="H9" s="6">
        <v>0.27</v>
      </c>
      <c r="I9" s="6">
        <v>0.41</v>
      </c>
      <c r="J9" s="6">
        <v>0.48</v>
      </c>
      <c r="K9" s="6">
        <v>0.55000000000000004</v>
      </c>
      <c r="L9" s="6">
        <v>0.73</v>
      </c>
      <c r="M9" s="6">
        <v>1</v>
      </c>
    </row>
    <row r="10" spans="1:13" x14ac:dyDescent="0.2">
      <c r="A10" s="7">
        <v>0.4</v>
      </c>
      <c r="B10" s="4">
        <v>3.81</v>
      </c>
      <c r="C10" s="6" t="s">
        <v>4</v>
      </c>
      <c r="D10" s="6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>
        <v>0.28999999999999998</v>
      </c>
      <c r="J10" s="6">
        <v>0.39</v>
      </c>
      <c r="K10" s="6">
        <v>0.49</v>
      </c>
      <c r="L10" s="6">
        <v>0.69</v>
      </c>
      <c r="M10" s="6">
        <v>1</v>
      </c>
    </row>
    <row r="11" spans="1:13" x14ac:dyDescent="0.2">
      <c r="A11" s="7">
        <v>0.3</v>
      </c>
      <c r="B11" s="4">
        <v>5.17</v>
      </c>
      <c r="C11" s="6" t="s">
        <v>4</v>
      </c>
      <c r="D11" s="6" t="s">
        <v>4</v>
      </c>
      <c r="E11" s="6" t="s">
        <v>4</v>
      </c>
      <c r="F11" s="6" t="s">
        <v>4</v>
      </c>
      <c r="G11" s="6" t="s">
        <v>4</v>
      </c>
      <c r="H11" s="6" t="s">
        <v>4</v>
      </c>
      <c r="I11" s="6" t="s">
        <v>4</v>
      </c>
      <c r="J11" s="6">
        <v>0.19</v>
      </c>
      <c r="K11" s="6">
        <v>0.38</v>
      </c>
      <c r="L11" s="6">
        <v>0.64</v>
      </c>
      <c r="M11" s="6">
        <v>1</v>
      </c>
    </row>
    <row r="12" spans="1:13" x14ac:dyDescent="0.2">
      <c r="A12" s="7">
        <v>0.25</v>
      </c>
      <c r="B12" s="4">
        <v>6.28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6" t="s">
        <v>4</v>
      </c>
      <c r="I12" s="6" t="s">
        <v>4</v>
      </c>
      <c r="J12" s="6" t="s">
        <v>4</v>
      </c>
      <c r="K12" s="6">
        <v>0.2</v>
      </c>
      <c r="L12" s="6">
        <v>0.56999999999999995</v>
      </c>
      <c r="M12" s="6">
        <v>1</v>
      </c>
    </row>
    <row r="13" spans="1:13" x14ac:dyDescent="0.2">
      <c r="A13" s="7">
        <v>0.2</v>
      </c>
      <c r="B13" s="4">
        <v>7.84</v>
      </c>
      <c r="C13" s="6" t="s">
        <v>4</v>
      </c>
      <c r="D13" s="6" t="s">
        <v>4</v>
      </c>
      <c r="E13" s="6" t="s">
        <v>4</v>
      </c>
      <c r="F13" s="6" t="s">
        <v>4</v>
      </c>
      <c r="G13" s="6" t="s">
        <v>4</v>
      </c>
      <c r="H13" s="6" t="s">
        <v>4</v>
      </c>
      <c r="I13" s="6" t="s">
        <v>4</v>
      </c>
      <c r="J13" s="6" t="s">
        <v>4</v>
      </c>
      <c r="K13" s="6" t="s">
        <v>4</v>
      </c>
      <c r="L13" s="6">
        <v>0.43</v>
      </c>
      <c r="M13" s="6">
        <v>1</v>
      </c>
    </row>
    <row r="14" spans="1:13" x14ac:dyDescent="0.2">
      <c r="A14" s="7">
        <v>0.1</v>
      </c>
      <c r="B14" s="4">
        <v>15.74</v>
      </c>
      <c r="C14" s="6" t="s">
        <v>4</v>
      </c>
      <c r="D14" s="6" t="s">
        <v>4</v>
      </c>
      <c r="E14" s="6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6" t="s">
        <v>4</v>
      </c>
      <c r="M14" s="6">
        <v>1</v>
      </c>
    </row>
  </sheetData>
  <pageMargins left="0.78740157480314965" right="0.78740157480314965" top="0.98425196850393704" bottom="0.98425196850393704" header="0.51181102362204722" footer="0.51181102362204722"/>
  <pageSetup paperSize="9" scale="53" orientation="portrait" horizontalDpi="720" verticalDpi="72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Standardvorlage</vt:lpstr>
      <vt:lpstr>m-n-Werte</vt:lpstr>
      <vt:lpstr>'m-n-Werte'!Druckbereich</vt:lpstr>
    </vt:vector>
  </TitlesOfParts>
  <Company>WWA Kempten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Procher</dc:creator>
  <cp:lastModifiedBy>Heiter Claudius</cp:lastModifiedBy>
  <cp:lastPrinted>2005-03-24T07:09:42Z</cp:lastPrinted>
  <dcterms:created xsi:type="dcterms:W3CDTF">2005-02-07T11:30:41Z</dcterms:created>
  <dcterms:modified xsi:type="dcterms:W3CDTF">2020-10-12T09:10:55Z</dcterms:modified>
</cp:coreProperties>
</file>