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bt05\Ref53\Daten\03_Landschaftspflege und AUM\10_Kostendatei\Ueberarbeitung_2019_Aktuell\Anpassung_Kostensaetze_NovDez21\Dateiaustausch_Internet_Mrz22\Blattschutz\"/>
    </mc:Choice>
  </mc:AlternateContent>
  <workbookProtection workbookAlgorithmName="SHA-512" workbookHashValue="IOcaB3nItFF/KK7/3J9n6kyTi0hKPJjNUZLyYyPpbivQWllKGm8auvi0HMvT5vsGEv08IsBWA/exU6IVoI27yA==" workbookSaltValue="e1F7AutIHjpJi4apWhOzdA==" workbookSpinCount="100000" lockStructure="1"/>
  <bookViews>
    <workbookView xWindow="-45" yWindow="-105" windowWidth="12240" windowHeight="4815" tabRatio="813"/>
  </bookViews>
  <sheets>
    <sheet name="LfU Kostendatei AV 22-28" sheetId="1" r:id="rId1"/>
    <sheet name="ÜBERSICHT" sheetId="2" r:id="rId2"/>
    <sheet name="93141" sheetId="3" r:id="rId3"/>
    <sheet name="93142" sheetId="4" r:id="rId4"/>
    <sheet name="93111" sheetId="5" r:id="rId5"/>
    <sheet name="938" sheetId="6" r:id="rId6"/>
    <sheet name="939" sheetId="7" r:id="rId7"/>
    <sheet name="952" sheetId="8" r:id="rId8"/>
    <sheet name="953" sheetId="9" r:id="rId9"/>
    <sheet name="954" sheetId="10" r:id="rId10"/>
    <sheet name="961" sheetId="11" r:id="rId11"/>
    <sheet name="962" sheetId="12" r:id="rId12"/>
    <sheet name="971" sheetId="13" r:id="rId13"/>
    <sheet name="AV 22" sheetId="14" r:id="rId14"/>
    <sheet name="AV 23" sheetId="15" r:id="rId15"/>
    <sheet name="AV 24" sheetId="16" r:id="rId16"/>
    <sheet name="AV 25" sheetId="17" r:id="rId17"/>
    <sheet name="AV 26" sheetId="18" r:id="rId18"/>
    <sheet name="AV 27" sheetId="19" r:id="rId19"/>
    <sheet name="AV 28" sheetId="20" r:id="rId20"/>
  </sheets>
  <calcPr calcId="162913"/>
  <customWorkbookViews>
    <customWorkbookView name="Findler Franziska - Persönliche Ansicht" guid="{8222D78C-43AE-428A-814E-F144A4F0B648}" mergeInterval="0" personalView="1" maximized="1" xWindow="1912" yWindow="-8" windowWidth="1936" windowHeight="1176" tabRatio="813" activeSheetId="1"/>
    <customWorkbookView name="Heppner Sina - Persönliche Ansicht" guid="{92639A7F-88A7-48EC-8D90-A815F71B7425}" mergeInterval="0" personalView="1" maximized="1" xWindow="-8" yWindow="-8" windowWidth="1696" windowHeight="1026" tabRatio="813" activeSheetId="5"/>
  </customWorkbookViews>
</workbook>
</file>

<file path=xl/calcChain.xml><?xml version="1.0" encoding="utf-8"?>
<calcChain xmlns="http://schemas.openxmlformats.org/spreadsheetml/2006/main">
  <c r="A16" i="20" l="1"/>
  <c r="B16" i="20"/>
  <c r="C16" i="20"/>
  <c r="D16" i="20"/>
  <c r="E16" i="20"/>
  <c r="F16" i="20"/>
  <c r="A17" i="20"/>
  <c r="B17" i="20"/>
  <c r="C17" i="20"/>
  <c r="D17" i="20"/>
  <c r="E17" i="20"/>
  <c r="F17" i="20"/>
  <c r="A18" i="20"/>
  <c r="B18" i="20"/>
  <c r="C18" i="20"/>
  <c r="D18" i="20"/>
  <c r="E18" i="20"/>
  <c r="F18" i="20"/>
  <c r="A19" i="20"/>
  <c r="B19" i="20"/>
  <c r="C19" i="20"/>
  <c r="D19" i="20"/>
  <c r="E19" i="20"/>
  <c r="A20" i="20"/>
  <c r="B20" i="20"/>
  <c r="C20" i="20"/>
  <c r="D20" i="20"/>
  <c r="E20" i="20"/>
  <c r="A21" i="20"/>
  <c r="B21" i="20"/>
  <c r="C21" i="20"/>
  <c r="D21" i="20"/>
  <c r="E21" i="20"/>
  <c r="A22" i="20"/>
  <c r="B22" i="20"/>
  <c r="C22" i="20"/>
  <c r="D22" i="20"/>
  <c r="E22" i="20"/>
  <c r="F22" i="20"/>
  <c r="B23" i="20"/>
  <c r="C23" i="20"/>
  <c r="D23" i="20"/>
  <c r="E23" i="20"/>
  <c r="A26" i="20"/>
  <c r="B26" i="20"/>
  <c r="C26" i="20"/>
  <c r="D26" i="20"/>
  <c r="E26" i="20"/>
  <c r="F26" i="20"/>
  <c r="A27" i="20"/>
  <c r="B27" i="20"/>
  <c r="C27" i="20"/>
  <c r="D27" i="20"/>
  <c r="E27" i="20"/>
  <c r="F27" i="20"/>
  <c r="A28" i="20"/>
  <c r="B28" i="20"/>
  <c r="C28" i="20"/>
  <c r="D28" i="20"/>
  <c r="E28" i="20"/>
  <c r="F28" i="20"/>
  <c r="A29" i="20"/>
  <c r="B29" i="20"/>
  <c r="C29" i="20"/>
  <c r="D29" i="20"/>
  <c r="E29" i="20"/>
  <c r="A30" i="20"/>
  <c r="B30" i="20"/>
  <c r="C30" i="20"/>
  <c r="D30" i="20"/>
  <c r="E30" i="20"/>
  <c r="F30" i="20"/>
  <c r="A31" i="20"/>
  <c r="B31" i="20"/>
  <c r="C31" i="20"/>
  <c r="D31" i="20"/>
  <c r="E31" i="20"/>
  <c r="A32" i="20"/>
  <c r="B32" i="20"/>
  <c r="C32" i="20"/>
  <c r="D32" i="20"/>
  <c r="E32" i="20"/>
  <c r="F32" i="20"/>
  <c r="B33" i="20"/>
  <c r="C33" i="20"/>
  <c r="D33" i="20"/>
  <c r="E33" i="20"/>
  <c r="A36" i="20"/>
  <c r="B36" i="20"/>
  <c r="C36" i="20"/>
  <c r="D36" i="20"/>
  <c r="E36" i="20"/>
  <c r="F36" i="20"/>
  <c r="A37" i="20"/>
  <c r="B37" i="20"/>
  <c r="C37" i="20"/>
  <c r="D37" i="20"/>
  <c r="E37" i="20"/>
  <c r="F37" i="20"/>
  <c r="A38" i="20"/>
  <c r="B38" i="20"/>
  <c r="C38" i="20"/>
  <c r="D38" i="20"/>
  <c r="E38" i="20"/>
  <c r="F38" i="20"/>
  <c r="A39" i="20"/>
  <c r="B39" i="20"/>
  <c r="C39" i="20"/>
  <c r="D39" i="20"/>
  <c r="E39" i="20"/>
  <c r="A40" i="20"/>
  <c r="B40" i="20"/>
  <c r="C40" i="20"/>
  <c r="D40" i="20"/>
  <c r="E40" i="20"/>
  <c r="F40" i="20"/>
  <c r="A41" i="20"/>
  <c r="B41" i="20"/>
  <c r="C41" i="20"/>
  <c r="D41" i="20"/>
  <c r="E41" i="20"/>
  <c r="A42" i="20"/>
  <c r="B42" i="20"/>
  <c r="C42" i="20"/>
  <c r="D42" i="20"/>
  <c r="E42" i="20"/>
  <c r="F42" i="20"/>
  <c r="B43" i="20"/>
  <c r="C43" i="20"/>
  <c r="D43" i="20"/>
  <c r="E43" i="20"/>
  <c r="A46" i="20"/>
  <c r="B46" i="20"/>
  <c r="C46" i="20"/>
  <c r="D46" i="20"/>
  <c r="E46" i="20"/>
  <c r="F46" i="20"/>
  <c r="A47" i="20"/>
  <c r="B47" i="20"/>
  <c r="C47" i="20"/>
  <c r="D47" i="20"/>
  <c r="E47" i="20"/>
  <c r="F47" i="20"/>
  <c r="A48" i="20"/>
  <c r="B48" i="20"/>
  <c r="C48" i="20"/>
  <c r="D48" i="20"/>
  <c r="E48" i="20"/>
  <c r="F48" i="20"/>
  <c r="A49" i="20"/>
  <c r="B49" i="20"/>
  <c r="C49" i="20"/>
  <c r="D49" i="20"/>
  <c r="E49" i="20"/>
  <c r="F49" i="20"/>
  <c r="A50" i="20"/>
  <c r="B50" i="20"/>
  <c r="C50" i="20"/>
  <c r="D50" i="20"/>
  <c r="E50" i="20"/>
  <c r="F50" i="20"/>
  <c r="A51" i="20"/>
  <c r="B51" i="20"/>
  <c r="C51" i="20"/>
  <c r="D51" i="20"/>
  <c r="E51" i="20"/>
  <c r="F51" i="20"/>
  <c r="A52" i="20"/>
  <c r="B52" i="20"/>
  <c r="C52" i="20"/>
  <c r="D52" i="20"/>
  <c r="E52" i="20"/>
  <c r="F52" i="20"/>
  <c r="B53" i="20"/>
  <c r="C53" i="20"/>
  <c r="D53" i="20"/>
  <c r="E53" i="20"/>
  <c r="E66" i="20"/>
  <c r="F66" i="20"/>
  <c r="E68" i="20"/>
  <c r="F68" i="20"/>
  <c r="E70" i="20"/>
  <c r="F70" i="20"/>
  <c r="E72" i="20"/>
  <c r="F72" i="20"/>
  <c r="F74" i="20"/>
  <c r="B14" i="19"/>
  <c r="C14" i="19"/>
  <c r="D14" i="19"/>
  <c r="E14" i="19"/>
  <c r="F14" i="19"/>
  <c r="B15" i="19"/>
  <c r="C15" i="19"/>
  <c r="D15" i="19"/>
  <c r="E15" i="19"/>
  <c r="F15" i="19"/>
  <c r="B16" i="19"/>
  <c r="C16" i="19"/>
  <c r="D16" i="19"/>
  <c r="E16" i="19"/>
  <c r="F16" i="19"/>
  <c r="B17" i="19"/>
  <c r="C17" i="19"/>
  <c r="D17" i="19"/>
  <c r="E17" i="19"/>
  <c r="B18" i="19"/>
  <c r="C18" i="19"/>
  <c r="D18" i="19"/>
  <c r="E18" i="19"/>
  <c r="F18" i="19"/>
  <c r="B19" i="19"/>
  <c r="C19" i="19"/>
  <c r="D19" i="19"/>
  <c r="E19" i="19"/>
  <c r="B20" i="19"/>
  <c r="C20" i="19"/>
  <c r="D20" i="19"/>
  <c r="E20" i="19"/>
  <c r="F20" i="19"/>
  <c r="B21" i="19"/>
  <c r="C21" i="19"/>
  <c r="D21" i="19"/>
  <c r="E21" i="19"/>
  <c r="A24" i="19"/>
  <c r="B24" i="19"/>
  <c r="C24" i="19"/>
  <c r="D24" i="19"/>
  <c r="E24" i="19"/>
  <c r="F24" i="19"/>
  <c r="A25" i="19"/>
  <c r="B25" i="19"/>
  <c r="C25" i="19"/>
  <c r="D25" i="19"/>
  <c r="E25" i="19"/>
  <c r="F25" i="19"/>
  <c r="A26" i="19"/>
  <c r="B26" i="19"/>
  <c r="C26" i="19"/>
  <c r="D26" i="19"/>
  <c r="E26" i="19"/>
  <c r="F26" i="19"/>
  <c r="A27" i="19"/>
  <c r="B27" i="19"/>
  <c r="C27" i="19"/>
  <c r="D27" i="19"/>
  <c r="E27" i="19"/>
  <c r="A28" i="19"/>
  <c r="B28" i="19"/>
  <c r="C28" i="19"/>
  <c r="D28" i="19"/>
  <c r="E28" i="19"/>
  <c r="F28" i="19"/>
  <c r="A29" i="19"/>
  <c r="B29" i="19"/>
  <c r="C29" i="19"/>
  <c r="D29" i="19"/>
  <c r="E29" i="19"/>
  <c r="A30" i="19"/>
  <c r="B30" i="19"/>
  <c r="C30" i="19"/>
  <c r="D30" i="19"/>
  <c r="E30" i="19"/>
  <c r="F30" i="19"/>
  <c r="B31" i="19"/>
  <c r="C31" i="19"/>
  <c r="D31" i="19"/>
  <c r="E31" i="19"/>
  <c r="A34" i="19"/>
  <c r="B34" i="19"/>
  <c r="C34" i="19"/>
  <c r="D34" i="19"/>
  <c r="E34" i="19"/>
  <c r="F34" i="19"/>
  <c r="A35" i="19"/>
  <c r="B35" i="19"/>
  <c r="C35" i="19"/>
  <c r="D35" i="19"/>
  <c r="E35" i="19"/>
  <c r="F35" i="19"/>
  <c r="A36" i="19"/>
  <c r="B36" i="19"/>
  <c r="C36" i="19"/>
  <c r="D36" i="19"/>
  <c r="E36" i="19"/>
  <c r="F36" i="19"/>
  <c r="A37" i="19"/>
  <c r="B37" i="19"/>
  <c r="C37" i="19"/>
  <c r="D37" i="19"/>
  <c r="E37" i="19"/>
  <c r="A38" i="19"/>
  <c r="B38" i="19"/>
  <c r="C38" i="19"/>
  <c r="D38" i="19"/>
  <c r="E38" i="19"/>
  <c r="F38" i="19"/>
  <c r="A39" i="19"/>
  <c r="B39" i="19"/>
  <c r="C39" i="19"/>
  <c r="D39" i="19"/>
  <c r="E39" i="19"/>
  <c r="A40" i="19"/>
  <c r="B40" i="19"/>
  <c r="C40" i="19"/>
  <c r="D40" i="19"/>
  <c r="E40" i="19"/>
  <c r="F40" i="19"/>
  <c r="B41" i="19"/>
  <c r="C41" i="19"/>
  <c r="D41" i="19"/>
  <c r="E41" i="19"/>
  <c r="B45" i="19"/>
  <c r="C45" i="19"/>
  <c r="D45" i="19"/>
  <c r="E45" i="19"/>
  <c r="B48" i="19"/>
  <c r="C48" i="19"/>
  <c r="D48" i="19"/>
  <c r="E48" i="19"/>
  <c r="D54" i="19"/>
  <c r="E54" i="19"/>
  <c r="D56" i="19"/>
  <c r="E56" i="19"/>
  <c r="D58" i="19"/>
  <c r="E58" i="19"/>
  <c r="E60" i="19"/>
  <c r="E61" i="19"/>
  <c r="A14" i="18"/>
  <c r="B14" i="18"/>
  <c r="C14" i="18"/>
  <c r="D14" i="18"/>
  <c r="E14" i="18"/>
  <c r="F14" i="18"/>
  <c r="A15" i="18"/>
  <c r="B15" i="18"/>
  <c r="C15" i="18"/>
  <c r="D15" i="18"/>
  <c r="E15" i="18"/>
  <c r="F15" i="18"/>
  <c r="A16" i="18"/>
  <c r="B16" i="18"/>
  <c r="C16" i="18"/>
  <c r="D16" i="18"/>
  <c r="E16" i="18"/>
  <c r="F16" i="18"/>
  <c r="A17" i="18"/>
  <c r="B17" i="18"/>
  <c r="C17" i="18"/>
  <c r="D17" i="18"/>
  <c r="E17" i="18"/>
  <c r="A18" i="18"/>
  <c r="B18" i="18"/>
  <c r="C18" i="18"/>
  <c r="D18" i="18"/>
  <c r="E18" i="18"/>
  <c r="F18" i="18"/>
  <c r="A19" i="18"/>
  <c r="B19" i="18"/>
  <c r="C19" i="18"/>
  <c r="D19" i="18"/>
  <c r="E19" i="18"/>
  <c r="A20" i="18"/>
  <c r="B20" i="18"/>
  <c r="C20" i="18"/>
  <c r="D20" i="18"/>
  <c r="E20" i="18"/>
  <c r="F20" i="18"/>
  <c r="B21" i="18"/>
  <c r="C21" i="18"/>
  <c r="D21" i="18"/>
  <c r="E21" i="18"/>
  <c r="A24" i="18"/>
  <c r="B24" i="18"/>
  <c r="C24" i="18"/>
  <c r="D24" i="18"/>
  <c r="E24" i="18"/>
  <c r="F24" i="18"/>
  <c r="A25" i="18"/>
  <c r="B25" i="18"/>
  <c r="C25" i="18"/>
  <c r="D25" i="18"/>
  <c r="E25" i="18"/>
  <c r="F25" i="18"/>
  <c r="A26" i="18"/>
  <c r="B26" i="18"/>
  <c r="C26" i="18"/>
  <c r="D26" i="18"/>
  <c r="E26" i="18"/>
  <c r="F26" i="18"/>
  <c r="A27" i="18"/>
  <c r="B27" i="18"/>
  <c r="C27" i="18"/>
  <c r="D27" i="18"/>
  <c r="E27" i="18"/>
  <c r="A28" i="18"/>
  <c r="B28" i="18"/>
  <c r="C28" i="18"/>
  <c r="D28" i="18"/>
  <c r="E28" i="18"/>
  <c r="F28" i="18"/>
  <c r="A29" i="18"/>
  <c r="B29" i="18"/>
  <c r="C29" i="18"/>
  <c r="D29" i="18"/>
  <c r="E29" i="18"/>
  <c r="A30" i="18"/>
  <c r="B30" i="18"/>
  <c r="C30" i="18"/>
  <c r="D30" i="18"/>
  <c r="E30" i="18"/>
  <c r="F30" i="18"/>
  <c r="B31" i="18"/>
  <c r="C31" i="18"/>
  <c r="D31" i="18"/>
  <c r="E31" i="18"/>
  <c r="A34" i="18"/>
  <c r="B34" i="18"/>
  <c r="C34" i="18"/>
  <c r="D34" i="18"/>
  <c r="E34" i="18"/>
  <c r="F34" i="18"/>
  <c r="A35" i="18"/>
  <c r="B35" i="18"/>
  <c r="C35" i="18"/>
  <c r="D35" i="18"/>
  <c r="E35" i="18"/>
  <c r="F35" i="18"/>
  <c r="A36" i="18"/>
  <c r="B36" i="18"/>
  <c r="C36" i="18"/>
  <c r="D36" i="18"/>
  <c r="E36" i="18"/>
  <c r="F36" i="18"/>
  <c r="A37" i="18"/>
  <c r="B37" i="18"/>
  <c r="C37" i="18"/>
  <c r="D37" i="18"/>
  <c r="E37" i="18"/>
  <c r="A38" i="18"/>
  <c r="B38" i="18"/>
  <c r="C38" i="18"/>
  <c r="D38" i="18"/>
  <c r="E38" i="18"/>
  <c r="F38" i="18"/>
  <c r="A39" i="18"/>
  <c r="B39" i="18"/>
  <c r="C39" i="18"/>
  <c r="D39" i="18"/>
  <c r="E39" i="18"/>
  <c r="A40" i="18"/>
  <c r="B40" i="18"/>
  <c r="C40" i="18"/>
  <c r="D40" i="18"/>
  <c r="E40" i="18"/>
  <c r="F40" i="18"/>
  <c r="B41" i="18"/>
  <c r="C41" i="18"/>
  <c r="D41" i="18"/>
  <c r="E41" i="18"/>
  <c r="B45" i="18"/>
  <c r="C45" i="18"/>
  <c r="D45" i="18"/>
  <c r="E45" i="18"/>
  <c r="B48" i="18"/>
  <c r="C48" i="18"/>
  <c r="D48" i="18"/>
  <c r="E48" i="18"/>
  <c r="D54" i="18"/>
  <c r="E54" i="18"/>
  <c r="D56" i="18"/>
  <c r="E56" i="18"/>
  <c r="D58" i="18"/>
  <c r="E58" i="18"/>
  <c r="E60" i="18"/>
  <c r="A61" i="18"/>
  <c r="E61" i="18"/>
  <c r="B14" i="17"/>
  <c r="C14" i="17"/>
  <c r="D14" i="17"/>
  <c r="E14" i="17"/>
  <c r="F14" i="17"/>
  <c r="B15" i="17"/>
  <c r="C15" i="17"/>
  <c r="D15" i="17"/>
  <c r="E15" i="17"/>
  <c r="F15" i="17"/>
  <c r="B16" i="17"/>
  <c r="C16" i="17"/>
  <c r="D16" i="17"/>
  <c r="E16" i="17"/>
  <c r="F16" i="17"/>
  <c r="B17" i="17"/>
  <c r="C17" i="17"/>
  <c r="D17" i="17"/>
  <c r="E17" i="17"/>
  <c r="B18" i="17"/>
  <c r="C18" i="17"/>
  <c r="D18" i="17"/>
  <c r="E18" i="17"/>
  <c r="F18" i="17"/>
  <c r="B19" i="17"/>
  <c r="C19" i="17"/>
  <c r="D19" i="17"/>
  <c r="E19" i="17"/>
  <c r="B20" i="17"/>
  <c r="C20" i="17"/>
  <c r="D20" i="17"/>
  <c r="E20" i="17"/>
  <c r="F20" i="17"/>
  <c r="B21" i="17"/>
  <c r="C21" i="17"/>
  <c r="D21" i="17"/>
  <c r="E21" i="17"/>
  <c r="A24" i="17"/>
  <c r="B24" i="17"/>
  <c r="C24" i="17"/>
  <c r="D24" i="17"/>
  <c r="E24" i="17"/>
  <c r="F24" i="17"/>
  <c r="A25" i="17"/>
  <c r="B25" i="17"/>
  <c r="C25" i="17"/>
  <c r="D25" i="17"/>
  <c r="E25" i="17"/>
  <c r="F25" i="17"/>
  <c r="A26" i="17"/>
  <c r="B26" i="17"/>
  <c r="C26" i="17"/>
  <c r="D26" i="17"/>
  <c r="E26" i="17"/>
  <c r="F26" i="17"/>
  <c r="A27" i="17"/>
  <c r="B27" i="17"/>
  <c r="C27" i="17"/>
  <c r="D27" i="17"/>
  <c r="E27" i="17"/>
  <c r="A28" i="17"/>
  <c r="B28" i="17"/>
  <c r="C28" i="17"/>
  <c r="D28" i="17"/>
  <c r="E28" i="17"/>
  <c r="F28" i="17"/>
  <c r="A29" i="17"/>
  <c r="B29" i="17"/>
  <c r="C29" i="17"/>
  <c r="D29" i="17"/>
  <c r="E29" i="17"/>
  <c r="A30" i="17"/>
  <c r="B30" i="17"/>
  <c r="C30" i="17"/>
  <c r="D30" i="17"/>
  <c r="E30" i="17"/>
  <c r="F30" i="17"/>
  <c r="B31" i="17"/>
  <c r="C31" i="17"/>
  <c r="D31" i="17"/>
  <c r="E31" i="17"/>
  <c r="A34" i="17"/>
  <c r="B34" i="17"/>
  <c r="C34" i="17"/>
  <c r="D34" i="17"/>
  <c r="E34" i="17"/>
  <c r="F34" i="17"/>
  <c r="A35" i="17"/>
  <c r="B35" i="17"/>
  <c r="C35" i="17"/>
  <c r="D35" i="17"/>
  <c r="E35" i="17"/>
  <c r="F35" i="17"/>
  <c r="A36" i="17"/>
  <c r="B36" i="17"/>
  <c r="C36" i="17"/>
  <c r="D36" i="17"/>
  <c r="E36" i="17"/>
  <c r="F36" i="17"/>
  <c r="A37" i="17"/>
  <c r="B37" i="17"/>
  <c r="C37" i="17"/>
  <c r="D37" i="17"/>
  <c r="E37" i="17"/>
  <c r="A38" i="17"/>
  <c r="B38" i="17"/>
  <c r="C38" i="17"/>
  <c r="D38" i="17"/>
  <c r="E38" i="17"/>
  <c r="F38" i="17"/>
  <c r="A39" i="17"/>
  <c r="B39" i="17"/>
  <c r="C39" i="17"/>
  <c r="D39" i="17"/>
  <c r="E39" i="17"/>
  <c r="A40" i="17"/>
  <c r="B40" i="17"/>
  <c r="C40" i="17"/>
  <c r="D40" i="17"/>
  <c r="E40" i="17"/>
  <c r="F40" i="17"/>
  <c r="B41" i="17"/>
  <c r="C41" i="17"/>
  <c r="D41" i="17"/>
  <c r="E41" i="17"/>
  <c r="B45" i="17"/>
  <c r="C45" i="17"/>
  <c r="D45" i="17"/>
  <c r="E45" i="17"/>
  <c r="B48" i="17"/>
  <c r="C48" i="17"/>
  <c r="D48" i="17"/>
  <c r="E48" i="17"/>
  <c r="D54" i="17"/>
  <c r="E54" i="17"/>
  <c r="D56" i="17"/>
  <c r="E56" i="17"/>
  <c r="D58" i="17"/>
  <c r="E58" i="17"/>
  <c r="E60" i="17"/>
  <c r="E61" i="17"/>
  <c r="B14" i="16"/>
  <c r="C14" i="16"/>
  <c r="D14" i="16"/>
  <c r="E14" i="16"/>
  <c r="F14" i="16"/>
  <c r="B15" i="16"/>
  <c r="C15" i="16"/>
  <c r="D15" i="16"/>
  <c r="E15" i="16"/>
  <c r="F15" i="16"/>
  <c r="B16" i="16"/>
  <c r="C16" i="16"/>
  <c r="D16" i="16"/>
  <c r="E16" i="16"/>
  <c r="F16" i="16"/>
  <c r="B17" i="16"/>
  <c r="C17" i="16"/>
  <c r="D17" i="16"/>
  <c r="E17" i="16"/>
  <c r="B18" i="16"/>
  <c r="C18" i="16"/>
  <c r="D18" i="16"/>
  <c r="E18" i="16"/>
  <c r="F18" i="16"/>
  <c r="B19" i="16"/>
  <c r="C19" i="16"/>
  <c r="D19" i="16"/>
  <c r="E19" i="16"/>
  <c r="B20" i="16"/>
  <c r="C20" i="16"/>
  <c r="D20" i="16"/>
  <c r="E20" i="16"/>
  <c r="F20" i="16"/>
  <c r="B21" i="16"/>
  <c r="C21" i="16"/>
  <c r="D21" i="16"/>
  <c r="E21" i="16"/>
  <c r="A24" i="16"/>
  <c r="B24" i="16"/>
  <c r="C24" i="16"/>
  <c r="D24" i="16"/>
  <c r="E24" i="16"/>
  <c r="F24" i="16"/>
  <c r="A25" i="16"/>
  <c r="B25" i="16"/>
  <c r="C25" i="16"/>
  <c r="D25" i="16"/>
  <c r="E25" i="16"/>
  <c r="F25" i="16"/>
  <c r="A26" i="16"/>
  <c r="B26" i="16"/>
  <c r="C26" i="16"/>
  <c r="D26" i="16"/>
  <c r="E26" i="16"/>
  <c r="F26" i="16"/>
  <c r="A27" i="16"/>
  <c r="B27" i="16"/>
  <c r="C27" i="16"/>
  <c r="D27" i="16"/>
  <c r="E27" i="16"/>
  <c r="A28" i="16"/>
  <c r="B28" i="16"/>
  <c r="C28" i="16"/>
  <c r="D28" i="16"/>
  <c r="E28" i="16"/>
  <c r="F28" i="16"/>
  <c r="A29" i="16"/>
  <c r="B29" i="16"/>
  <c r="C29" i="16"/>
  <c r="D29" i="16"/>
  <c r="E29" i="16"/>
  <c r="A30" i="16"/>
  <c r="B30" i="16"/>
  <c r="C30" i="16"/>
  <c r="D30" i="16"/>
  <c r="E30" i="16"/>
  <c r="F30" i="16"/>
  <c r="B31" i="16"/>
  <c r="C31" i="16"/>
  <c r="D31" i="16"/>
  <c r="E31" i="16"/>
  <c r="A34" i="16"/>
  <c r="B34" i="16"/>
  <c r="C34" i="16"/>
  <c r="D34" i="16"/>
  <c r="E34" i="16"/>
  <c r="F34" i="16"/>
  <c r="A35" i="16"/>
  <c r="B35" i="16"/>
  <c r="C35" i="16"/>
  <c r="D35" i="16"/>
  <c r="E35" i="16"/>
  <c r="F35" i="16"/>
  <c r="A36" i="16"/>
  <c r="B36" i="16"/>
  <c r="C36" i="16"/>
  <c r="D36" i="16"/>
  <c r="E36" i="16"/>
  <c r="F36" i="16"/>
  <c r="A37" i="16"/>
  <c r="B37" i="16"/>
  <c r="C37" i="16"/>
  <c r="D37" i="16"/>
  <c r="E37" i="16"/>
  <c r="A38" i="16"/>
  <c r="B38" i="16"/>
  <c r="C38" i="16"/>
  <c r="D38" i="16"/>
  <c r="E38" i="16"/>
  <c r="F38" i="16"/>
  <c r="A39" i="16"/>
  <c r="B39" i="16"/>
  <c r="C39" i="16"/>
  <c r="D39" i="16"/>
  <c r="E39" i="16"/>
  <c r="A40" i="16"/>
  <c r="B40" i="16"/>
  <c r="C40" i="16"/>
  <c r="D40" i="16"/>
  <c r="E40" i="16"/>
  <c r="F40" i="16"/>
  <c r="B41" i="16"/>
  <c r="C41" i="16"/>
  <c r="D41" i="16"/>
  <c r="E41" i="16"/>
  <c r="B45" i="16"/>
  <c r="C45" i="16"/>
  <c r="D45" i="16"/>
  <c r="E45" i="16"/>
  <c r="B48" i="16"/>
  <c r="C48" i="16"/>
  <c r="D48" i="16"/>
  <c r="E48" i="16"/>
  <c r="D54" i="16"/>
  <c r="E54" i="16"/>
  <c r="D56" i="16"/>
  <c r="E56" i="16"/>
  <c r="D58" i="16"/>
  <c r="E58" i="16"/>
  <c r="E60" i="16"/>
  <c r="E61" i="16"/>
  <c r="B14" i="15"/>
  <c r="C14" i="15"/>
  <c r="D14" i="15"/>
  <c r="E14" i="15"/>
  <c r="F14" i="15"/>
  <c r="B15" i="15"/>
  <c r="C15" i="15"/>
  <c r="D15" i="15"/>
  <c r="E15" i="15"/>
  <c r="F15" i="15"/>
  <c r="B16" i="15"/>
  <c r="C16" i="15"/>
  <c r="D16" i="15"/>
  <c r="E16" i="15"/>
  <c r="F16" i="15"/>
  <c r="B17" i="15"/>
  <c r="C17" i="15"/>
  <c r="D17" i="15"/>
  <c r="E17" i="15"/>
  <c r="B18" i="15"/>
  <c r="C18" i="15"/>
  <c r="D18" i="15"/>
  <c r="E18" i="15"/>
  <c r="F18" i="15"/>
  <c r="B19" i="15"/>
  <c r="C19" i="15"/>
  <c r="D19" i="15"/>
  <c r="E19" i="15"/>
  <c r="B20" i="15"/>
  <c r="C20" i="15"/>
  <c r="D20" i="15"/>
  <c r="E20" i="15"/>
  <c r="F20" i="15"/>
  <c r="B21" i="15"/>
  <c r="C21" i="15"/>
  <c r="D21" i="15"/>
  <c r="E21" i="15"/>
  <c r="A24" i="15"/>
  <c r="B24" i="15"/>
  <c r="C24" i="15"/>
  <c r="D24" i="15"/>
  <c r="E24" i="15"/>
  <c r="F24" i="15"/>
  <c r="A25" i="15"/>
  <c r="B25" i="15"/>
  <c r="C25" i="15"/>
  <c r="D25" i="15"/>
  <c r="E25" i="15"/>
  <c r="F25" i="15"/>
  <c r="A26" i="15"/>
  <c r="B26" i="15"/>
  <c r="C26" i="15"/>
  <c r="D26" i="15"/>
  <c r="E26" i="15"/>
  <c r="F26" i="15"/>
  <c r="A27" i="15"/>
  <c r="B27" i="15"/>
  <c r="C27" i="15"/>
  <c r="D27" i="15"/>
  <c r="E27" i="15"/>
  <c r="A28" i="15"/>
  <c r="B28" i="15"/>
  <c r="C28" i="15"/>
  <c r="D28" i="15"/>
  <c r="E28" i="15"/>
  <c r="F28" i="15"/>
  <c r="A29" i="15"/>
  <c r="B29" i="15"/>
  <c r="C29" i="15"/>
  <c r="D29" i="15"/>
  <c r="E29" i="15"/>
  <c r="A30" i="15"/>
  <c r="B30" i="15"/>
  <c r="C30" i="15"/>
  <c r="D30" i="15"/>
  <c r="E30" i="15"/>
  <c r="F30" i="15"/>
  <c r="B31" i="15"/>
  <c r="C31" i="15"/>
  <c r="D31" i="15"/>
  <c r="E31" i="15"/>
  <c r="A34" i="15"/>
  <c r="B34" i="15"/>
  <c r="C34" i="15"/>
  <c r="D34" i="15"/>
  <c r="E34" i="15"/>
  <c r="F34" i="15"/>
  <c r="A35" i="15"/>
  <c r="B35" i="15"/>
  <c r="C35" i="15"/>
  <c r="D35" i="15"/>
  <c r="E35" i="15"/>
  <c r="F35" i="15"/>
  <c r="A36" i="15"/>
  <c r="B36" i="15"/>
  <c r="C36" i="15"/>
  <c r="D36" i="15"/>
  <c r="E36" i="15"/>
  <c r="F36" i="15"/>
  <c r="A37" i="15"/>
  <c r="B37" i="15"/>
  <c r="C37" i="15"/>
  <c r="D37" i="15"/>
  <c r="E37" i="15"/>
  <c r="A38" i="15"/>
  <c r="B38" i="15"/>
  <c r="C38" i="15"/>
  <c r="D38" i="15"/>
  <c r="E38" i="15"/>
  <c r="F38" i="15"/>
  <c r="A39" i="15"/>
  <c r="B39" i="15"/>
  <c r="C39" i="15"/>
  <c r="D39" i="15"/>
  <c r="E39" i="15"/>
  <c r="A40" i="15"/>
  <c r="B40" i="15"/>
  <c r="C40" i="15"/>
  <c r="D40" i="15"/>
  <c r="E40" i="15"/>
  <c r="F40" i="15"/>
  <c r="B41" i="15"/>
  <c r="C41" i="15"/>
  <c r="D41" i="15"/>
  <c r="E41" i="15"/>
  <c r="B45" i="15"/>
  <c r="C45" i="15"/>
  <c r="D45" i="15"/>
  <c r="E45" i="15"/>
  <c r="B48" i="15"/>
  <c r="C48" i="15"/>
  <c r="D48" i="15"/>
  <c r="E48" i="15"/>
  <c r="D54" i="15"/>
  <c r="E54" i="15"/>
  <c r="D56" i="15"/>
  <c r="E56" i="15"/>
  <c r="D58" i="15"/>
  <c r="E58" i="15"/>
  <c r="E60" i="15"/>
  <c r="E61" i="15"/>
  <c r="B14" i="14"/>
  <c r="C14" i="14"/>
  <c r="D14" i="14"/>
  <c r="E14" i="14"/>
  <c r="F14" i="14"/>
  <c r="B15" i="14"/>
  <c r="C15" i="14"/>
  <c r="D15" i="14"/>
  <c r="E15" i="14"/>
  <c r="F15" i="14"/>
  <c r="B16" i="14"/>
  <c r="C16" i="14"/>
  <c r="D16" i="14"/>
  <c r="E16" i="14"/>
  <c r="F16" i="14"/>
  <c r="B17" i="14"/>
  <c r="C17" i="14"/>
  <c r="D17" i="14"/>
  <c r="E17" i="14"/>
  <c r="B18" i="14"/>
  <c r="C18" i="14"/>
  <c r="D18" i="14"/>
  <c r="E18" i="14"/>
  <c r="F18" i="14"/>
  <c r="B19" i="14"/>
  <c r="C19" i="14"/>
  <c r="D19" i="14"/>
  <c r="E19" i="14"/>
  <c r="B20" i="14"/>
  <c r="C20" i="14"/>
  <c r="D20" i="14"/>
  <c r="E20" i="14"/>
  <c r="F20" i="14"/>
  <c r="B21" i="14"/>
  <c r="C21" i="14"/>
  <c r="D21" i="14"/>
  <c r="E21" i="14"/>
  <c r="A24" i="14"/>
  <c r="B24" i="14"/>
  <c r="C24" i="14"/>
  <c r="D24" i="14"/>
  <c r="E24" i="14"/>
  <c r="F24" i="14"/>
  <c r="A25" i="14"/>
  <c r="B25" i="14"/>
  <c r="C25" i="14"/>
  <c r="D25" i="14"/>
  <c r="E25" i="14"/>
  <c r="F25" i="14"/>
  <c r="A26" i="14"/>
  <c r="B26" i="14"/>
  <c r="C26" i="14"/>
  <c r="D26" i="14"/>
  <c r="E26" i="14"/>
  <c r="F26" i="14"/>
  <c r="A27" i="14"/>
  <c r="B27" i="14"/>
  <c r="C27" i="14"/>
  <c r="D27" i="14"/>
  <c r="E27" i="14"/>
  <c r="A28" i="14"/>
  <c r="B28" i="14"/>
  <c r="C28" i="14"/>
  <c r="D28" i="14"/>
  <c r="E28" i="14"/>
  <c r="F28" i="14"/>
  <c r="A29" i="14"/>
  <c r="B29" i="14"/>
  <c r="C29" i="14"/>
  <c r="D29" i="14"/>
  <c r="E29" i="14"/>
  <c r="A30" i="14"/>
  <c r="B30" i="14"/>
  <c r="C30" i="14"/>
  <c r="D30" i="14"/>
  <c r="E30" i="14"/>
  <c r="F30" i="14"/>
  <c r="B31" i="14"/>
  <c r="C31" i="14"/>
  <c r="D31" i="14"/>
  <c r="E31" i="14"/>
  <c r="A34" i="14"/>
  <c r="B34" i="14"/>
  <c r="C34" i="14"/>
  <c r="D34" i="14"/>
  <c r="E34" i="14"/>
  <c r="F34" i="14"/>
  <c r="A35" i="14"/>
  <c r="B35" i="14"/>
  <c r="C35" i="14"/>
  <c r="D35" i="14"/>
  <c r="E35" i="14"/>
  <c r="F35" i="14"/>
  <c r="A36" i="14"/>
  <c r="B36" i="14"/>
  <c r="C36" i="14"/>
  <c r="D36" i="14"/>
  <c r="E36" i="14"/>
  <c r="F36" i="14"/>
  <c r="A37" i="14"/>
  <c r="B37" i="14"/>
  <c r="C37" i="14"/>
  <c r="D37" i="14"/>
  <c r="E37" i="14"/>
  <c r="A38" i="14"/>
  <c r="B38" i="14"/>
  <c r="C38" i="14"/>
  <c r="D38" i="14"/>
  <c r="E38" i="14"/>
  <c r="F38" i="14"/>
  <c r="A39" i="14"/>
  <c r="B39" i="14"/>
  <c r="C39" i="14"/>
  <c r="D39" i="14"/>
  <c r="E39" i="14"/>
  <c r="A40" i="14"/>
  <c r="B40" i="14"/>
  <c r="C40" i="14"/>
  <c r="D40" i="14"/>
  <c r="E40" i="14"/>
  <c r="F40" i="14"/>
  <c r="B41" i="14"/>
  <c r="C41" i="14"/>
  <c r="D41" i="14"/>
  <c r="E41" i="14"/>
  <c r="B45" i="14"/>
  <c r="C45" i="14"/>
  <c r="D45" i="14"/>
  <c r="E45" i="14"/>
  <c r="B48" i="14"/>
  <c r="C48" i="14"/>
  <c r="D48" i="14"/>
  <c r="E48" i="14"/>
  <c r="D54" i="14"/>
  <c r="E54" i="14"/>
  <c r="D56" i="14"/>
  <c r="E56" i="14"/>
  <c r="D58" i="14"/>
  <c r="E58" i="14"/>
  <c r="E60" i="14"/>
  <c r="E61" i="14"/>
  <c r="G12" i="13"/>
  <c r="G13" i="13"/>
  <c r="G14" i="13"/>
  <c r="G15" i="13"/>
  <c r="G16" i="13"/>
  <c r="G17" i="13"/>
  <c r="G25" i="13"/>
  <c r="G33" i="13"/>
  <c r="G41" i="13"/>
  <c r="G9" i="12"/>
  <c r="G10" i="12"/>
  <c r="G11" i="12"/>
  <c r="G12" i="12"/>
  <c r="G13" i="12"/>
  <c r="G21" i="12"/>
  <c r="G29" i="12"/>
  <c r="G37" i="12"/>
  <c r="G9" i="11"/>
  <c r="G10" i="11"/>
  <c r="G11" i="11"/>
  <c r="G12" i="11"/>
  <c r="G13" i="11"/>
  <c r="G21" i="11"/>
  <c r="G29" i="11"/>
  <c r="G37" i="11"/>
  <c r="G15" i="10"/>
  <c r="G16" i="10"/>
  <c r="G17" i="10"/>
  <c r="G18" i="10"/>
  <c r="G19" i="10"/>
  <c r="G27" i="10"/>
  <c r="G35" i="10"/>
  <c r="G43" i="10"/>
  <c r="G7" i="9"/>
  <c r="G8" i="9"/>
  <c r="G9" i="9"/>
  <c r="G10" i="9"/>
  <c r="G18" i="9"/>
  <c r="G26" i="9"/>
  <c r="G34" i="9"/>
  <c r="G7" i="8"/>
  <c r="G8" i="8"/>
  <c r="G9" i="8"/>
  <c r="G17" i="8"/>
  <c r="G25" i="8"/>
  <c r="G33" i="8"/>
  <c r="G10" i="7"/>
  <c r="G11" i="7"/>
  <c r="G12" i="7"/>
  <c r="G13" i="7"/>
  <c r="G14" i="7"/>
  <c r="G15" i="7"/>
  <c r="G16" i="7"/>
  <c r="G24" i="7"/>
  <c r="G32" i="7"/>
  <c r="G40" i="7"/>
  <c r="G9" i="6"/>
  <c r="G10" i="6"/>
  <c r="G11" i="6"/>
  <c r="G12" i="6"/>
  <c r="G20" i="6"/>
  <c r="G28" i="6"/>
  <c r="G36" i="6"/>
  <c r="G11" i="5"/>
  <c r="G12" i="5"/>
  <c r="G13" i="5"/>
  <c r="G14" i="5"/>
  <c r="G15" i="5"/>
  <c r="G23" i="5"/>
  <c r="G31" i="5"/>
  <c r="G39" i="5"/>
  <c r="G8" i="4"/>
  <c r="G9" i="4"/>
  <c r="G10" i="4"/>
  <c r="G11" i="4"/>
  <c r="G12" i="4"/>
  <c r="G20" i="4"/>
  <c r="G28" i="4"/>
  <c r="G36" i="4"/>
  <c r="G8" i="3"/>
  <c r="G9" i="3"/>
  <c r="G10" i="3"/>
  <c r="G11" i="3"/>
  <c r="G12" i="3"/>
  <c r="G13" i="3"/>
  <c r="G21" i="3"/>
  <c r="G29" i="3"/>
  <c r="G37" i="3"/>
  <c r="A4" i="2"/>
  <c r="A5" i="2"/>
  <c r="A6" i="2"/>
  <c r="A7" i="2"/>
  <c r="A8" i="2"/>
  <c r="A9" i="2"/>
</calcChain>
</file>

<file path=xl/sharedStrings.xml><?xml version="1.0" encoding="utf-8"?>
<sst xmlns="http://schemas.openxmlformats.org/spreadsheetml/2006/main" count="1900" uniqueCount="326">
  <si>
    <t>mittlere Erschwernis</t>
  </si>
  <si>
    <t xml:space="preserve"> </t>
  </si>
  <si>
    <t>km</t>
  </si>
  <si>
    <t>m²</t>
  </si>
  <si>
    <t>%</t>
  </si>
  <si>
    <t>hohe Erschwernis</t>
  </si>
  <si>
    <t>Hangneigung</t>
  </si>
  <si>
    <t>Parzellengröße</t>
  </si>
  <si>
    <t>leichte Erschwernis</t>
  </si>
  <si>
    <t>m</t>
  </si>
  <si>
    <t>Allradschlepper 54 KW</t>
  </si>
  <si>
    <t xml:space="preserve">Transport </t>
  </si>
  <si>
    <t>0 km</t>
  </si>
  <si>
    <t>Ausgangsmenge</t>
  </si>
  <si>
    <t>Bodengruppe</t>
  </si>
  <si>
    <t>Zaunlänge</t>
  </si>
  <si>
    <t>Gehölzzusammensetzung</t>
  </si>
  <si>
    <t xml:space="preserve">Transportentfernung </t>
  </si>
  <si>
    <t>Erdlochbohrer, Dreipunktaufbau, 0,3 m Durchmesser</t>
  </si>
  <si>
    <t>Euro/St.</t>
  </si>
  <si>
    <t>Geräteträger Allrad 54 KW</t>
  </si>
  <si>
    <t>Spaten + div. Kleingeräte</t>
  </si>
  <si>
    <t xml:space="preserve">Obstbäume, Hochstämme, 2 x v o. B., StU 7 - 8, liefern </t>
  </si>
  <si>
    <t>und mit Spaten pflanzen in herzustellende Pflanzgrube,</t>
  </si>
  <si>
    <t>und mit Spaten pflanzen in herzustellende Pflanzgrube</t>
  </si>
  <si>
    <t>schwach bindiger Boden</t>
  </si>
  <si>
    <t xml:space="preserve"> &gt; 24</t>
  </si>
  <si>
    <t>St.</t>
  </si>
  <si>
    <t>8 bis 24</t>
  </si>
  <si>
    <t>weniger 8</t>
  </si>
  <si>
    <t>Anfahrt</t>
  </si>
  <si>
    <t>Kalkulationsblatt:   9.3.14.2</t>
  </si>
  <si>
    <t>mit Spaten herstellen D=0,3 m</t>
  </si>
  <si>
    <t>Euro/km</t>
  </si>
  <si>
    <t>Anzahl</t>
  </si>
  <si>
    <t>OBSTHOCHSTAMM (SPATEN)</t>
  </si>
  <si>
    <t>OBSTHOCHSTAMM (ERDLOCHBOHRER)</t>
  </si>
  <si>
    <t>Kalkulationsblatt:   9.5.2</t>
  </si>
  <si>
    <t>VERBISSSCHUTZ MIT MANSCHETTE (KUNSTSTOFF)</t>
  </si>
  <si>
    <t>Einzelbaumpflanzung gegen Wild schützen</t>
  </si>
  <si>
    <t>Kleingeräte</t>
  </si>
  <si>
    <t xml:space="preserve">Höhe </t>
  </si>
  <si>
    <t xml:space="preserve">Durchmesser </t>
  </si>
  <si>
    <t>bis 8 cm</t>
  </si>
  <si>
    <t>100 cm</t>
  </si>
  <si>
    <t>Kalkulationsblatt:   9.6.1.</t>
  </si>
  <si>
    <t>WÄSSERN VON EINZELBÄUMEN</t>
  </si>
  <si>
    <t>mit Schlauch am Tankwagen (Fassung 5000 l),</t>
  </si>
  <si>
    <t xml:space="preserve">Tankwagen </t>
  </si>
  <si>
    <t>5000 l</t>
  </si>
  <si>
    <t>Wassermenge</t>
  </si>
  <si>
    <t>20l/St.</t>
  </si>
  <si>
    <t>Tankwagen</t>
  </si>
  <si>
    <t>Wasser bei LP Maßnahmen überwiegend nicht bauseits vorhanden! 5,0 km Transport Wasser zu Baustelle Grundannahme!</t>
  </si>
  <si>
    <t>Kalkulationsblatt:   9.5.3</t>
  </si>
  <si>
    <t>VERBISSSCHUTZ MIT DRAHTMANTEL AM PFAHL-DREIBOCK</t>
  </si>
  <si>
    <t xml:space="preserve">Anfahrt mit Klein-Lkw o.ä., 10 km </t>
  </si>
  <si>
    <t>150 cm</t>
  </si>
  <si>
    <t xml:space="preserve">Länge </t>
  </si>
  <si>
    <t>VERBISSSCHUTZ VON FLÄCHIGEN PFLANZUNGEN/DRAHTGEFLECHTZAUN</t>
  </si>
  <si>
    <t>500 m</t>
  </si>
  <si>
    <t>Hang</t>
  </si>
  <si>
    <t>bis 30%</t>
  </si>
  <si>
    <t xml:space="preserve">Zaunlänge </t>
  </si>
  <si>
    <t>100-500</t>
  </si>
  <si>
    <t>&lt; 100</t>
  </si>
  <si>
    <t xml:space="preserve">WÄSSERN VON HECKEN UND FELDGEHÖLZEN </t>
  </si>
  <si>
    <t>10l/m²</t>
  </si>
  <si>
    <t>Parzelle</t>
  </si>
  <si>
    <t>Euro/h</t>
  </si>
  <si>
    <t xml:space="preserve"> -</t>
  </si>
  <si>
    <t>Euro/m²</t>
  </si>
  <si>
    <t>kleiner 250</t>
  </si>
  <si>
    <t>Kalkulationsblatt:   9.3.8</t>
  </si>
  <si>
    <t>PFLANZEN VON EINZELBÄUMEN OHNE BALLEN (SPATEN)</t>
  </si>
  <si>
    <t>Pflanzgrube Durchmesser 1,0 m, Verankerung senkrecht, 1 Pfahl</t>
  </si>
  <si>
    <t>Bindegut Kokosstrick, Bodengruppe 2-4, Hangneigung bis 25%</t>
  </si>
  <si>
    <t>20 St.</t>
  </si>
  <si>
    <t>StU</t>
  </si>
  <si>
    <t>2 bis 4</t>
  </si>
  <si>
    <t>bis 25%</t>
  </si>
  <si>
    <t xml:space="preserve">Erschwernisse: keine </t>
  </si>
  <si>
    <t>bis 25</t>
  </si>
  <si>
    <t>12 bis 14</t>
  </si>
  <si>
    <t>Kalkulationsblatt:   9.3.9</t>
  </si>
  <si>
    <t>PFLANZEN VON EINZELBÄUMEN MIT BALLEN (ERDLOCHBOHRER)</t>
  </si>
  <si>
    <t>Unterstützung Pflanzung mit Frontlader</t>
  </si>
  <si>
    <t xml:space="preserve">14 bis 16, 3 x v </t>
  </si>
  <si>
    <t>Erdlochbohrer, Dreipunktaufbau, 0,8 m Durchmesser</t>
  </si>
  <si>
    <t>Kalkulationsblatt:   9.3.11.1</t>
  </si>
  <si>
    <t>ANLAGE HECKE MIT WIEDEHOPFHAUE</t>
  </si>
  <si>
    <t>Winkelpflanzung, Pflanzung in Reihen (Hecke),</t>
  </si>
  <si>
    <t>Pflanzqualität Sträucher: o.B., 3 Triebe, H=60-100 cm</t>
  </si>
  <si>
    <t>Pflanzqualität leichte Heister: o.B., H=100-150 cm</t>
  </si>
  <si>
    <t>Pflanzqualität verpflanzte  Heister: ab D=6 cm, 150-200 cm</t>
  </si>
  <si>
    <t>Pflanzung in gelockerten Boden</t>
  </si>
  <si>
    <t>Sträucher</t>
  </si>
  <si>
    <t>leichte Heister</t>
  </si>
  <si>
    <t>Verpflanzte Heister</t>
  </si>
  <si>
    <t>160 cm</t>
  </si>
  <si>
    <t>Anfahrt mit Pkw o.ä., 20 km</t>
  </si>
  <si>
    <t>4 bis 6</t>
  </si>
  <si>
    <t>Kalkulationsblatt:   9.7.1</t>
  </si>
  <si>
    <t>MULCHEN VON PFLANZFLÄCHEN MIT STROH</t>
  </si>
  <si>
    <t xml:space="preserve">Pflanzfläche mulchen mit Stroh von Hand mit Gabel, Stroh liefern </t>
  </si>
  <si>
    <t>Stroh liefern in Rechteckballen</t>
  </si>
  <si>
    <t>Strohmenge 17 l/m² (gepresst)</t>
  </si>
  <si>
    <t>Dicke in Mulchdecke 10 - 15 cm</t>
  </si>
  <si>
    <t>Kleingeräte (Gabel etc.)</t>
  </si>
  <si>
    <t>Plattformwagen</t>
  </si>
  <si>
    <t>Allradschlepper 54 kW</t>
  </si>
  <si>
    <t>2.000 m²</t>
  </si>
  <si>
    <t>1.000 bis 2.000</t>
  </si>
  <si>
    <t>&lt; 250</t>
  </si>
  <si>
    <t>Fläche</t>
  </si>
  <si>
    <t xml:space="preserve">Sträucher und Heister pflanzen von Hand </t>
  </si>
  <si>
    <t>500 -1.000</t>
  </si>
  <si>
    <t xml:space="preserve">Pflanzung </t>
  </si>
  <si>
    <t>mit Drahtmantel am Pfahl-Dreibock</t>
  </si>
  <si>
    <t>Flächige Pflanzungen schützen gegen Wild mit Drahtgeflechtzaun, Höhe 1,60 m, Zaunmaschen werden nach unten hin kleiner (hasendicht), Zaun im Boden mit Heringen aus Holz verankern (alle 3,5 - 4 m), obere Zaunseite mit Draht am Spanndraht festbinden</t>
  </si>
  <si>
    <t>- Spanndraht Kunststoffummantelt, 3,8 mm</t>
  </si>
  <si>
    <t>- Pfähle weißgeschält, Länge 200cm, davon ca. 50 cm im</t>
  </si>
  <si>
    <t xml:space="preserve">  Boden, Zopfdicke 10/12</t>
  </si>
  <si>
    <t>- Abstand der Pfähle 3,5 - 4 m, Anzahl 135</t>
  </si>
  <si>
    <t>- Anzahl der Ecken 4</t>
  </si>
  <si>
    <t>- Anzahl der Tore 1, zum Einhängen</t>
  </si>
  <si>
    <t>- Hangneigung bis 30 %</t>
  </si>
  <si>
    <t>500m</t>
  </si>
  <si>
    <t>Kalkulationsblatt:   9.6.2.</t>
  </si>
  <si>
    <t>bis 2.500</t>
  </si>
  <si>
    <t>5.000 l</t>
  </si>
  <si>
    <t xml:space="preserve">Flächengröße 2.000 m² </t>
  </si>
  <si>
    <t>A)</t>
  </si>
  <si>
    <t>B)</t>
  </si>
  <si>
    <t>C)</t>
  </si>
  <si>
    <t>Arbeitsverfahren 22</t>
  </si>
  <si>
    <t>(9.3.14.1)</t>
  </si>
  <si>
    <t>(9.5.2.)</t>
  </si>
  <si>
    <t>9.5.2.</t>
  </si>
  <si>
    <t>9.3.14.1.</t>
  </si>
  <si>
    <t>(9.6.2.)</t>
  </si>
  <si>
    <t>9.6.2.</t>
  </si>
  <si>
    <t>9.6.1.</t>
  </si>
  <si>
    <t>(9.6.1.)</t>
  </si>
  <si>
    <t>pro Stück</t>
  </si>
  <si>
    <t>SUMME AV22</t>
  </si>
  <si>
    <t>Arbeitsverfahren 23</t>
  </si>
  <si>
    <t>(9.3.14.2.)</t>
  </si>
  <si>
    <t>9.3.14.2.</t>
  </si>
  <si>
    <t>SUMME AV23</t>
  </si>
  <si>
    <t>Arbeitsverfahren 24</t>
  </si>
  <si>
    <t>(9.5.3.)</t>
  </si>
  <si>
    <t>9.5.3.</t>
  </si>
  <si>
    <t>SUMME AV24</t>
  </si>
  <si>
    <t>&gt; 24</t>
  </si>
  <si>
    <t>(9.3.14.2)</t>
  </si>
  <si>
    <t>Arbeitsverfahren 25</t>
  </si>
  <si>
    <t>SUMME AV25</t>
  </si>
  <si>
    <t>Arbeitsverfahren 26</t>
  </si>
  <si>
    <t>SUMME AV26</t>
  </si>
  <si>
    <t>(9.3.8.)</t>
  </si>
  <si>
    <t>9.3.8.</t>
  </si>
  <si>
    <t>Arbeitsverfahren 27</t>
  </si>
  <si>
    <t>SUMME AV27</t>
  </si>
  <si>
    <t>(9.3.9.)</t>
  </si>
  <si>
    <t>9.3.9.</t>
  </si>
  <si>
    <t>Arbeitsverfahren 28</t>
  </si>
  <si>
    <t>(9.3.11.1.)</t>
  </si>
  <si>
    <t>9.3.11.1.</t>
  </si>
  <si>
    <t>(9.5.4.)</t>
  </si>
  <si>
    <t>Kalkulationsblatt:   9.5.4</t>
  </si>
  <si>
    <t>9.5.4.</t>
  </si>
  <si>
    <t>9.7.1.</t>
  </si>
  <si>
    <t>D)</t>
  </si>
  <si>
    <t>(9.7.1.)</t>
  </si>
  <si>
    <t>Euro/m</t>
  </si>
  <si>
    <t>pro m</t>
  </si>
  <si>
    <t>pro m²</t>
  </si>
  <si>
    <t>Pflanzungen</t>
  </si>
  <si>
    <t>Verbissschutz</t>
  </si>
  <si>
    <t>Wässern</t>
  </si>
  <si>
    <t>Sonstiges (Verankerung / Mulchen)</t>
  </si>
  <si>
    <t>9.5.2 Manschette</t>
  </si>
  <si>
    <t>9.6.1 Wässern</t>
  </si>
  <si>
    <t>1 Pfahl</t>
  </si>
  <si>
    <t>9.5.3 Drahtgeflecht</t>
  </si>
  <si>
    <t>3 Pfähle</t>
  </si>
  <si>
    <t>9.5.4 Drahtgeflechtzaun</t>
  </si>
  <si>
    <t>9.6.2 Wässern</t>
  </si>
  <si>
    <t>9.7.1 Mulchen</t>
  </si>
  <si>
    <t xml:space="preserve">AV </t>
  </si>
  <si>
    <t>&gt; 24 St.</t>
  </si>
  <si>
    <t>Gehölzzusammensetz.</t>
  </si>
  <si>
    <t>7 bis 8</t>
  </si>
  <si>
    <t>&gt;24 St.</t>
  </si>
  <si>
    <t>2.500 m²</t>
  </si>
  <si>
    <t>Plattformwagen, 8 m³ Ladekapazität, am Allradschlepper (54kW)</t>
  </si>
  <si>
    <t>750-1.000</t>
  </si>
  <si>
    <t>Referenzverfahren: 9.3.14.1.</t>
  </si>
  <si>
    <t>82 St.</t>
  </si>
  <si>
    <t xml:space="preserve">Wasser bauseits vorhanden, </t>
  </si>
  <si>
    <t>Mindestwassermenge je Arbeitsgang 10l/m²</t>
  </si>
  <si>
    <t>mit Verteiler am Tankwagen (Fassung 5000 l), am Schlepper (54 kW)</t>
  </si>
  <si>
    <t>VERBISSSCHUTZ  FLÄCHIGE PFLANZUNGEN/DRAHTGEFLECHTZAUN</t>
  </si>
  <si>
    <t xml:space="preserve">ohne Steine </t>
  </si>
  <si>
    <t>ohne Steine</t>
  </si>
  <si>
    <r>
      <t>mit Kuns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stoffmanschette </t>
    </r>
  </si>
  <si>
    <t>Min/St.</t>
  </si>
  <si>
    <t>h/St.</t>
  </si>
  <si>
    <t>Min/m</t>
  </si>
  <si>
    <t>Min/m²</t>
  </si>
  <si>
    <t>Kalkulationsblatt:   9.3.14.1.</t>
  </si>
  <si>
    <t>mit Erdlochbohrer D=0,3m herstellen</t>
  </si>
  <si>
    <t>40 St.</t>
  </si>
  <si>
    <t xml:space="preserve">0,5 ha </t>
  </si>
  <si>
    <t>Referenzverfahren: 9.3.11.1.</t>
  </si>
  <si>
    <t>40 St</t>
  </si>
  <si>
    <t>&lt; 8</t>
  </si>
  <si>
    <t>steinig/ 
lehmig</t>
  </si>
  <si>
    <t>ohne Erschwernis</t>
  </si>
  <si>
    <t>ab 45</t>
  </si>
  <si>
    <t>&lt; 45</t>
  </si>
  <si>
    <t>ab 35</t>
  </si>
  <si>
    <t>bis 35</t>
  </si>
  <si>
    <t>&gt; 500</t>
  </si>
  <si>
    <t>100 bis 500</t>
  </si>
  <si>
    <t>250-1.000</t>
  </si>
  <si>
    <t>250 bis 1.000</t>
  </si>
  <si>
    <t xml:space="preserve">ohne Erschwernis </t>
  </si>
  <si>
    <t>ohne
 Erschwernis</t>
  </si>
  <si>
    <t>leichte
Erschwernis</t>
  </si>
  <si>
    <t>mittlere
Erschwernis</t>
  </si>
  <si>
    <t>hohe
Erschwernis</t>
  </si>
  <si>
    <t xml:space="preserve">Berechnungsmatrix: </t>
  </si>
  <si>
    <t>Arbeitsschritt</t>
  </si>
  <si>
    <t>Durchgänge</t>
  </si>
  <si>
    <t>Erschwernisstufe</t>
  </si>
  <si>
    <t>Pflegekosten</t>
  </si>
  <si>
    <t>Kosten A</t>
  </si>
  <si>
    <t xml:space="preserve">A) </t>
  </si>
  <si>
    <t>Kosten B</t>
  </si>
  <si>
    <t>Kosten C</t>
  </si>
  <si>
    <t>Anzahl der Bäume
(in Stück)</t>
  </si>
  <si>
    <t xml:space="preserve">Gesamtkosten/ St.  (NETTO): </t>
  </si>
  <si>
    <t xml:space="preserve">Gesamtkosten/ Maßnahme (NETTO): </t>
  </si>
  <si>
    <t xml:space="preserve">Übersicht: Pflanzverfahren </t>
  </si>
  <si>
    <t>9.3.11.1 Anlage von Hecken mit Wiedehopfhaue</t>
  </si>
  <si>
    <t xml:space="preserve">9.3.9 Pflanzen von Einzelbäumen mit Ballen </t>
  </si>
  <si>
    <t>9.3.14.1 Anlage von Streuobsbeständen mit Erdlochbohrer</t>
  </si>
  <si>
    <t>9.3.14.2 Anlage von Streuobsbeständen mit Spaten</t>
  </si>
  <si>
    <t>pro ?</t>
  </si>
  <si>
    <t>Sträucher/ oder 5% Heister</t>
  </si>
  <si>
    <t>steinig/lehmig</t>
  </si>
  <si>
    <t>geschlossen und/oder Heisteranteil &gt; 5%</t>
  </si>
  <si>
    <t>SUMME AV28</t>
  </si>
  <si>
    <t>Anzahl der Bäume (Stück)</t>
  </si>
  <si>
    <t>Bayerisches Landesamt für</t>
  </si>
  <si>
    <t>Umwelt</t>
  </si>
  <si>
    <t>Kostendatei für Maßnahmen des Naturschutzes und der Landschaftspflege</t>
  </si>
  <si>
    <t>Bayerisches Landesamt für Umwelt, Bürgermeister-Ulrich-Straße 160, 86179 Augsburg</t>
  </si>
  <si>
    <t>Pflanzverfahren AV 22-28</t>
  </si>
  <si>
    <t>http://www.lfu.bayern.de/natur/landschaftspflege_kostendatei/index.htm</t>
  </si>
  <si>
    <t>Die Tabellen wurden im Auftrag des LfU erarbeitet, um</t>
  </si>
  <si>
    <t>Datei 1</t>
  </si>
  <si>
    <t>Datei 2</t>
  </si>
  <si>
    <t>Pflanzverfahren: AV 22-28</t>
  </si>
  <si>
    <t>Heckenpflege/Entbuschung:  AV 29-33</t>
  </si>
  <si>
    <t>Mähgutentsorgung:  AS 8.1.1 und 8.1.2</t>
  </si>
  <si>
    <t>Ansaat/Mähgutübertragung:  AS 9.8.2 und 9.8.5</t>
  </si>
  <si>
    <t>Datei 3</t>
  </si>
  <si>
    <t>a)  die Handhabbarkeit der Kostendatei zu vereinfachen und</t>
  </si>
  <si>
    <t>b)  Grundlagen zur Plausibilisierung der beantragten Maßnahmenkosten zu erstellen</t>
  </si>
  <si>
    <t xml:space="preserve">wichtiger Hinweis: </t>
  </si>
  <si>
    <t>ohne Materialkosten!</t>
  </si>
  <si>
    <r>
      <t xml:space="preserve">Bei Pflanzung Einzelbaum  </t>
    </r>
    <r>
      <rPr>
        <b/>
        <sz val="10"/>
        <rFont val="Arial"/>
        <family val="2"/>
      </rPr>
      <t>Faktor 10,20</t>
    </r>
    <r>
      <rPr>
        <sz val="10"/>
        <rFont val="Arial"/>
      </rPr>
      <t xml:space="preserve"> einsetzen!</t>
    </r>
  </si>
  <si>
    <r>
      <t xml:space="preserve">Bei Pflanzung Einzelbaum  </t>
    </r>
    <r>
      <rPr>
        <b/>
        <sz val="10"/>
        <rFont val="Arial"/>
        <family val="2"/>
      </rPr>
      <t>Faktor 3,6</t>
    </r>
    <r>
      <rPr>
        <sz val="10"/>
        <rFont val="Arial"/>
        <family val="2"/>
      </rPr>
      <t xml:space="preserve"> einsetzen!</t>
    </r>
  </si>
  <si>
    <t>StU 12-14 von Hand, mit Spaten in herzustellende Pflanzgrube</t>
  </si>
  <si>
    <r>
      <t xml:space="preserve">Bei Pflanzung Einzelbaum  </t>
    </r>
    <r>
      <rPr>
        <b/>
        <sz val="10"/>
        <rFont val="Arial"/>
        <family val="2"/>
      </rPr>
      <t>Faktor 10,20</t>
    </r>
    <r>
      <rPr>
        <sz val="10"/>
        <rFont val="Arial"/>
        <family val="2"/>
      </rPr>
      <t xml:space="preserve"> einsetzen (analog 9.3.14.1)!</t>
    </r>
  </si>
  <si>
    <t>StU 14-16,  3 x von Hand mit Spaten in herzustellende Pflanzgrube</t>
  </si>
  <si>
    <t xml:space="preserve">Pflanzgrube ausheben mit Pflanzlochbohrer, Durchmesser 0,8 m, </t>
  </si>
  <si>
    <t>Pflanzgerüst mit 2 Pfählen, Länge 2,0 m, ohne Baumschutz</t>
  </si>
  <si>
    <r>
      <t xml:space="preserve">Bei Pflanzung Einzelbaum  </t>
    </r>
    <r>
      <rPr>
        <b/>
        <sz val="10"/>
        <rFont val="Arial"/>
        <family val="2"/>
      </rPr>
      <t>Faktor 5,50</t>
    </r>
    <r>
      <rPr>
        <sz val="10"/>
        <rFont val="Arial"/>
        <family val="2"/>
      </rPr>
      <t xml:space="preserve"> einsetzen!</t>
    </r>
  </si>
  <si>
    <r>
      <t xml:space="preserve">Bei Wassermege 20 l/m² </t>
    </r>
    <r>
      <rPr>
        <b/>
        <sz val="10"/>
        <rFont val="Arial"/>
        <family val="2"/>
      </rPr>
      <t xml:space="preserve"> Faktor 2,10</t>
    </r>
    <r>
      <rPr>
        <sz val="10"/>
        <rFont val="Arial"/>
      </rPr>
      <t xml:space="preserve"> einsetzen!</t>
    </r>
  </si>
  <si>
    <t xml:space="preserve">Ausgangsmenge </t>
  </si>
  <si>
    <t>10 St.</t>
  </si>
  <si>
    <t>Mahdverfahren: AV 01-19</t>
  </si>
  <si>
    <r>
      <t xml:space="preserve">Die verschiedenen Arbeitsverfahren wurden </t>
    </r>
    <r>
      <rPr>
        <u/>
        <sz val="8"/>
        <rFont val="Arial"/>
        <family val="2"/>
      </rPr>
      <t>in drei excel-Dateien zusammengefasst</t>
    </r>
    <r>
      <rPr>
        <sz val="8"/>
        <rFont val="Arial"/>
        <family val="2"/>
      </rPr>
      <t>:</t>
    </r>
  </si>
  <si>
    <r>
      <t xml:space="preserve">Die </t>
    </r>
    <r>
      <rPr>
        <b/>
        <sz val="8"/>
        <rFont val="Arial"/>
        <family val="2"/>
      </rPr>
      <t>Textversion der "Kostendatei für Maßnahmen des Naturschutzes und Landschaftspflege"</t>
    </r>
    <r>
      <rPr>
        <sz val="8"/>
        <rFont val="Arial"/>
        <family val="2"/>
      </rPr>
      <t xml:space="preserve"> (Vollversion und Kurzfassung) kann auf der internet-Seite des LfU  </t>
    </r>
  </si>
  <si>
    <t xml:space="preserve">eingesehen werden: </t>
  </si>
  <si>
    <r>
      <t xml:space="preserve">Weitere  Informationen und Hinweise zur Anwendung der verschiedenen Listen finden sich in der PDF-Datei </t>
    </r>
    <r>
      <rPr>
        <b/>
        <sz val="8"/>
        <rFont val="Arial"/>
        <family val="2"/>
      </rPr>
      <t>"Kurzanleitung für die Anwendung der Arbeitshilfen zur Kostendatei"</t>
    </r>
    <r>
      <rPr>
        <sz val="8"/>
        <rFont val="Arial"/>
        <family val="2"/>
      </rPr>
      <t>.</t>
    </r>
  </si>
  <si>
    <r>
      <t>Pflanzab</t>
    </r>
    <r>
      <rPr>
        <sz val="10"/>
        <rFont val="Arial"/>
        <family val="2"/>
      </rPr>
      <t>stand in Reihe</t>
    </r>
  </si>
  <si>
    <t>1 m</t>
  </si>
  <si>
    <t>Anzahl Reihen</t>
  </si>
  <si>
    <t>Wasser bauseitsvorhanden</t>
  </si>
  <si>
    <t>Mindestwassermenge je Arbeitsgang 20l/St.</t>
  </si>
  <si>
    <t>Erschwernisfaktoren bei ungünstigen Einsatzbedingungen gem. Kostendatei:</t>
  </si>
  <si>
    <t>keine Erschwernisse</t>
  </si>
  <si>
    <t>KD Kurzfassung: S. 186</t>
  </si>
  <si>
    <t>KD Kurzfassung: S. 188</t>
  </si>
  <si>
    <t>KD Kurzfassung: S. 170</t>
  </si>
  <si>
    <t>KD Kurzfassung: S. 164</t>
  </si>
  <si>
    <t>KD Kurzfassung: S. 166</t>
  </si>
  <si>
    <t>KD Kurzfassung: S. 198</t>
  </si>
  <si>
    <t>KD Kurzfassung: S. 200</t>
  </si>
  <si>
    <t>KD Kurzfassung: S. 202</t>
  </si>
  <si>
    <t>KD Kurzfassung: S. 206</t>
  </si>
  <si>
    <t>KD Kurzfassung: S. 208</t>
  </si>
  <si>
    <t>KD Kurzfassung: S. 210</t>
  </si>
  <si>
    <t>Bei Pflanzung Einzelbaum muss Faktor entsprechend angepasst werden!</t>
  </si>
  <si>
    <r>
      <t xml:space="preserve">Bei </t>
    </r>
    <r>
      <rPr>
        <b/>
        <sz val="10"/>
        <rFont val="Arial"/>
        <family val="2"/>
      </rPr>
      <t>Pflanzung Einzelbaum</t>
    </r>
    <r>
      <rPr>
        <sz val="10"/>
        <rFont val="Arial"/>
        <family val="2"/>
      </rPr>
      <t xml:space="preserve"> muss Faktor entsprechend angepasst werden!</t>
    </r>
  </si>
  <si>
    <r>
      <t xml:space="preserve">In der Berechnung sind die </t>
    </r>
    <r>
      <rPr>
        <b/>
        <u/>
        <sz val="10"/>
        <rFont val="Arial"/>
        <family val="2"/>
      </rPr>
      <t>Kosten für das Pflanzmaterial nicht</t>
    </r>
    <r>
      <rPr>
        <sz val="10"/>
        <rFont val="Arial"/>
        <family val="2"/>
      </rPr>
      <t xml:space="preserve"> enthalten</t>
    </r>
  </si>
  <si>
    <t>laufende Meter</t>
  </si>
  <si>
    <t>aufgrund unterschiedlicher Einheiten keine Summenbildung möglich</t>
  </si>
  <si>
    <t>Achtung: abweichender Berechnungsmodus !</t>
  </si>
  <si>
    <t>Bei Wassermege 20 l/m²  Faktor anpassen!</t>
  </si>
  <si>
    <t>Stückanzahl</t>
  </si>
  <si>
    <t>für hellblau unterlegte Verfahren soll ab 2022 vorzugsweise die neu eingeführte Pauschale zur Streuobstpflanzung eingeführt werden</t>
  </si>
  <si>
    <t>Allradschlepper,  54 kW</t>
  </si>
  <si>
    <t>Frontlader</t>
  </si>
  <si>
    <t>Arbeitskostenansatz (Handarbeit)</t>
  </si>
  <si>
    <t>Arbeitskostenansatz (Fahrer)</t>
  </si>
  <si>
    <t xml:space="preserve">Arbeitskostenansatz (Handarbeit) </t>
  </si>
  <si>
    <r>
      <t>Wiedehopfhau</t>
    </r>
    <r>
      <rPr>
        <sz val="10"/>
        <rFont val="Arial"/>
        <family val="2"/>
      </rPr>
      <t>e und andere Kleingeräte</t>
    </r>
  </si>
  <si>
    <t>9.3.8 Pflanzen von Einzelbäumen ohne Ballen</t>
  </si>
  <si>
    <t>Stand 01.04.2022</t>
  </si>
  <si>
    <t>Stand: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</si>
</sst>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#,##0.00\ &quot;DM&quot;_);\(#,##0.00\ &quot;DM&quot;\)"/>
    <numFmt numFmtId="166" formatCode="General_)"/>
    <numFmt numFmtId="167" formatCode="0.0%"/>
    <numFmt numFmtId="168" formatCode="0.0"/>
    <numFmt numFmtId="169" formatCode="#,##0.0"/>
  </numFmts>
  <fonts count="30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Helv"/>
    </font>
    <font>
      <b/>
      <i/>
      <sz val="10"/>
      <name val="Helv"/>
    </font>
    <font>
      <b/>
      <i/>
      <sz val="8"/>
      <name val="Helv"/>
    </font>
    <font>
      <b/>
      <i/>
      <sz val="9"/>
      <name val="Helv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i/>
      <sz val="10"/>
      <color rgb="FFFF0000"/>
      <name val="Helv"/>
    </font>
    <font>
      <b/>
      <sz val="16"/>
      <color rgb="FF3B687F"/>
      <name val="Arial"/>
      <family val="2"/>
    </font>
    <font>
      <sz val="12"/>
      <color rgb="FF3B687F"/>
      <name val="Arial"/>
      <family val="2"/>
    </font>
    <font>
      <sz val="8"/>
      <color rgb="FF3B687F"/>
      <name val="Arial"/>
      <family val="2"/>
    </font>
    <font>
      <sz val="10"/>
      <color theme="4" tint="-0.249977111117893"/>
      <name val="Arial"/>
      <family val="2"/>
    </font>
    <font>
      <b/>
      <sz val="12"/>
      <color rgb="FF3B687F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</cellStyleXfs>
  <cellXfs count="525">
    <xf numFmtId="0" fontId="0" fillId="0" borderId="0" xfId="0"/>
    <xf numFmtId="0" fontId="0" fillId="0" borderId="0" xfId="0" applyBorder="1"/>
    <xf numFmtId="166" fontId="0" fillId="0" borderId="0" xfId="0" applyNumberFormat="1"/>
    <xf numFmtId="166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Border="1" applyProtection="1"/>
    <xf numFmtId="165" fontId="0" fillId="0" borderId="0" xfId="0" applyNumberFormat="1" applyBorder="1" applyProtection="1"/>
    <xf numFmtId="165" fontId="4" fillId="0" borderId="0" xfId="0" applyNumberFormat="1" applyFont="1" applyBorder="1" applyProtection="1"/>
    <xf numFmtId="9" fontId="0" fillId="0" borderId="0" xfId="0" applyNumberFormat="1" applyBorder="1" applyProtection="1"/>
    <xf numFmtId="9" fontId="4" fillId="0" borderId="0" xfId="0" applyNumberFormat="1" applyFont="1" applyBorder="1" applyProtection="1"/>
    <xf numFmtId="2" fontId="6" fillId="0" borderId="0" xfId="0" applyNumberFormat="1" applyFont="1" applyBorder="1" applyProtection="1"/>
    <xf numFmtId="165" fontId="6" fillId="0" borderId="0" xfId="0" applyNumberFormat="1" applyFont="1" applyBorder="1" applyProtection="1"/>
    <xf numFmtId="0" fontId="18" fillId="0" borderId="0" xfId="0" applyFont="1"/>
    <xf numFmtId="0" fontId="19" fillId="0" borderId="0" xfId="0" applyFont="1"/>
    <xf numFmtId="166" fontId="0" fillId="0" borderId="0" xfId="0" applyNumberForma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2" fontId="6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>
      <alignment horizontal="right"/>
    </xf>
    <xf numFmtId="2" fontId="6" fillId="0" borderId="1" xfId="0" applyNumberFormat="1" applyFont="1" applyFill="1" applyBorder="1" applyProtection="1"/>
    <xf numFmtId="166" fontId="4" fillId="0" borderId="0" xfId="0" applyNumberFormat="1" applyFont="1" applyFill="1" applyBorder="1"/>
    <xf numFmtId="166" fontId="4" fillId="0" borderId="1" xfId="0" applyNumberFormat="1" applyFont="1" applyFill="1" applyBorder="1"/>
    <xf numFmtId="0" fontId="4" fillId="0" borderId="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Border="1" applyAlignment="1" applyProtection="1"/>
    <xf numFmtId="166" fontId="4" fillId="0" borderId="1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1" xfId="0" applyNumberFormat="1" applyFont="1" applyFill="1" applyBorder="1" applyProtection="1"/>
    <xf numFmtId="0" fontId="4" fillId="0" borderId="0" xfId="0" applyFont="1"/>
    <xf numFmtId="0" fontId="4" fillId="0" borderId="0" xfId="0" applyFont="1" applyFill="1"/>
    <xf numFmtId="166" fontId="4" fillId="0" borderId="0" xfId="0" applyNumberFormat="1" applyFont="1"/>
    <xf numFmtId="165" fontId="4" fillId="0" borderId="0" xfId="0" applyNumberFormat="1" applyFont="1" applyFill="1" applyBorder="1" applyProtection="1"/>
    <xf numFmtId="165" fontId="4" fillId="0" borderId="1" xfId="0" applyNumberFormat="1" applyFont="1" applyFill="1" applyBorder="1" applyProtection="1"/>
    <xf numFmtId="165" fontId="0" fillId="0" borderId="2" xfId="0" applyNumberFormat="1" applyFill="1" applyBorder="1" applyProtection="1"/>
    <xf numFmtId="165" fontId="6" fillId="0" borderId="3" xfId="0" applyNumberFormat="1" applyFont="1" applyFill="1" applyBorder="1" applyProtection="1"/>
    <xf numFmtId="165" fontId="0" fillId="0" borderId="4" xfId="0" applyNumberFormat="1" applyFill="1" applyBorder="1" applyProtection="1"/>
    <xf numFmtId="165" fontId="6" fillId="0" borderId="5" xfId="0" applyNumberFormat="1" applyFont="1" applyFill="1" applyBorder="1" applyProtection="1"/>
    <xf numFmtId="165" fontId="0" fillId="0" borderId="2" xfId="0" applyNumberFormat="1" applyBorder="1" applyProtection="1"/>
    <xf numFmtId="165" fontId="0" fillId="0" borderId="2" xfId="0" applyNumberFormat="1" applyBorder="1" applyAlignment="1" applyProtection="1">
      <alignment horizontal="left"/>
    </xf>
    <xf numFmtId="165" fontId="0" fillId="0" borderId="6" xfId="0" applyNumberFormat="1" applyFill="1" applyBorder="1" applyProtection="1"/>
    <xf numFmtId="166" fontId="4" fillId="0" borderId="7" xfId="0" applyNumberFormat="1" applyFont="1" applyFill="1" applyBorder="1"/>
    <xf numFmtId="2" fontId="4" fillId="0" borderId="7" xfId="0" applyNumberFormat="1" applyFont="1" applyFill="1" applyBorder="1" applyProtection="1"/>
    <xf numFmtId="2" fontId="6" fillId="0" borderId="7" xfId="0" applyNumberFormat="1" applyFont="1" applyFill="1" applyBorder="1" applyProtection="1"/>
    <xf numFmtId="165" fontId="6" fillId="0" borderId="8" xfId="0" applyNumberFormat="1" applyFont="1" applyFill="1" applyBorder="1" applyProtection="1"/>
    <xf numFmtId="166" fontId="4" fillId="0" borderId="0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165" fontId="4" fillId="0" borderId="7" xfId="0" applyNumberFormat="1" applyFont="1" applyFill="1" applyBorder="1" applyProtection="1"/>
    <xf numFmtId="2" fontId="4" fillId="0" borderId="1" xfId="0" applyNumberFormat="1" applyFont="1" applyFill="1" applyBorder="1" applyAlignment="1" applyProtection="1">
      <alignment horizontal="right"/>
    </xf>
    <xf numFmtId="0" fontId="20" fillId="0" borderId="0" xfId="0" applyFont="1"/>
    <xf numFmtId="2" fontId="4" fillId="0" borderId="7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 applyProtection="1"/>
    <xf numFmtId="166" fontId="19" fillId="0" borderId="0" xfId="0" applyNumberFormat="1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/>
    <xf numFmtId="0" fontId="0" fillId="0" borderId="3" xfId="0" applyBorder="1"/>
    <xf numFmtId="2" fontId="22" fillId="0" borderId="0" xfId="0" applyNumberFormat="1" applyFont="1" applyFill="1" applyBorder="1" applyProtection="1"/>
    <xf numFmtId="166" fontId="4" fillId="0" borderId="1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 applyProtection="1">
      <alignment horizontal="right"/>
    </xf>
    <xf numFmtId="165" fontId="0" fillId="0" borderId="9" xfId="0" applyNumberFormat="1" applyFill="1" applyBorder="1" applyProtection="1"/>
    <xf numFmtId="166" fontId="4" fillId="0" borderId="10" xfId="0" applyNumberFormat="1" applyFont="1" applyFill="1" applyBorder="1" applyAlignment="1" applyProtection="1">
      <alignment horizontal="right"/>
    </xf>
    <xf numFmtId="2" fontId="4" fillId="0" borderId="10" xfId="0" applyNumberFormat="1" applyFont="1" applyFill="1" applyBorder="1" applyProtection="1"/>
    <xf numFmtId="2" fontId="6" fillId="0" borderId="10" xfId="0" applyNumberFormat="1" applyFont="1" applyFill="1" applyBorder="1" applyProtection="1"/>
    <xf numFmtId="166" fontId="0" fillId="0" borderId="10" xfId="0" applyNumberFormat="1" applyFill="1" applyBorder="1" applyAlignment="1" applyProtection="1">
      <alignment horizontal="right"/>
    </xf>
    <xf numFmtId="2" fontId="0" fillId="0" borderId="10" xfId="0" applyNumberFormat="1" applyFill="1" applyBorder="1" applyProtection="1"/>
    <xf numFmtId="166" fontId="4" fillId="0" borderId="2" xfId="0" applyNumberFormat="1" applyFont="1" applyFill="1" applyBorder="1"/>
    <xf numFmtId="166" fontId="4" fillId="0" borderId="4" xfId="0" applyNumberFormat="1" applyFont="1" applyFill="1" applyBorder="1"/>
    <xf numFmtId="166" fontId="0" fillId="0" borderId="1" xfId="0" applyNumberFormat="1" applyFill="1" applyBorder="1" applyAlignment="1" applyProtection="1">
      <alignment horizontal="right"/>
    </xf>
    <xf numFmtId="44" fontId="3" fillId="0" borderId="0" xfId="3" applyFont="1" applyFill="1" applyBorder="1" applyAlignment="1" applyProtection="1">
      <alignment horizontal="right"/>
    </xf>
    <xf numFmtId="44" fontId="3" fillId="0" borderId="0" xfId="3" applyFont="1"/>
    <xf numFmtId="166" fontId="0" fillId="0" borderId="11" xfId="0" applyNumberFormat="1" applyFill="1" applyBorder="1" applyAlignment="1" applyProtection="1">
      <alignment horizontal="right"/>
    </xf>
    <xf numFmtId="166" fontId="0" fillId="0" borderId="12" xfId="0" applyNumberFormat="1" applyFill="1" applyBorder="1" applyAlignment="1" applyProtection="1">
      <alignment horizontal="right"/>
    </xf>
    <xf numFmtId="2" fontId="0" fillId="0" borderId="13" xfId="0" applyNumberFormat="1" applyFill="1" applyBorder="1" applyProtection="1"/>
    <xf numFmtId="166" fontId="0" fillId="0" borderId="11" xfId="0" applyNumberFormat="1" applyFill="1" applyBorder="1" applyAlignment="1" applyProtection="1">
      <alignment horizontal="right" wrapText="1"/>
    </xf>
    <xf numFmtId="165" fontId="0" fillId="0" borderId="14" xfId="0" applyNumberFormat="1" applyFill="1" applyBorder="1" applyProtection="1"/>
    <xf numFmtId="165" fontId="6" fillId="0" borderId="15" xfId="0" applyNumberFormat="1" applyFont="1" applyFill="1" applyBorder="1" applyProtection="1"/>
    <xf numFmtId="165" fontId="0" fillId="0" borderId="16" xfId="0" applyNumberFormat="1" applyFill="1" applyBorder="1" applyProtection="1"/>
    <xf numFmtId="166" fontId="4" fillId="0" borderId="17" xfId="0" applyNumberFormat="1" applyFont="1" applyFill="1" applyBorder="1"/>
    <xf numFmtId="166" fontId="4" fillId="0" borderId="18" xfId="0" applyNumberFormat="1" applyFont="1" applyFill="1" applyBorder="1"/>
    <xf numFmtId="0" fontId="0" fillId="2" borderId="9" xfId="0" applyFill="1" applyBorder="1"/>
    <xf numFmtId="166" fontId="3" fillId="2" borderId="10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 applyProtection="1">
      <alignment horizontal="center"/>
    </xf>
    <xf numFmtId="0" fontId="0" fillId="2" borderId="10" xfId="0" applyFill="1" applyBorder="1"/>
    <xf numFmtId="0" fontId="0" fillId="2" borderId="19" xfId="0" applyFill="1" applyBorder="1"/>
    <xf numFmtId="0" fontId="4" fillId="2" borderId="6" xfId="0" applyFont="1" applyFill="1" applyBorder="1"/>
    <xf numFmtId="4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0" xfId="2"/>
    <xf numFmtId="166" fontId="4" fillId="0" borderId="0" xfId="2" applyNumberFormat="1"/>
    <xf numFmtId="0" fontId="4" fillId="0" borderId="0" xfId="2" applyBorder="1"/>
    <xf numFmtId="166" fontId="4" fillId="0" borderId="0" xfId="2" applyNumberFormat="1" applyFont="1" applyFill="1" applyBorder="1"/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/>
    <xf numFmtId="2" fontId="4" fillId="0" borderId="0" xfId="2" applyNumberFormat="1" applyFont="1" applyFill="1" applyBorder="1" applyProtection="1"/>
    <xf numFmtId="2" fontId="6" fillId="0" borderId="0" xfId="2" applyNumberFormat="1" applyFont="1" applyFill="1" applyBorder="1" applyProtection="1"/>
    <xf numFmtId="0" fontId="18" fillId="0" borderId="0" xfId="2" applyFont="1"/>
    <xf numFmtId="165" fontId="4" fillId="0" borderId="0" xfId="2" applyNumberFormat="1" applyFont="1" applyFill="1" applyBorder="1" applyProtection="1"/>
    <xf numFmtId="0" fontId="4" fillId="0" borderId="0" xfId="2" applyFont="1"/>
    <xf numFmtId="166" fontId="4" fillId="0" borderId="1" xfId="2" applyNumberFormat="1" applyFont="1" applyFill="1" applyBorder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" xfId="2" applyNumberFormat="1" applyFont="1" applyFill="1" applyBorder="1" applyAlignment="1" applyProtection="1"/>
    <xf numFmtId="2" fontId="4" fillId="0" borderId="1" xfId="2" applyNumberFormat="1" applyFont="1" applyFill="1" applyBorder="1" applyProtection="1"/>
    <xf numFmtId="165" fontId="4" fillId="0" borderId="1" xfId="2" applyNumberFormat="1" applyFont="1" applyFill="1" applyBorder="1" applyProtection="1"/>
    <xf numFmtId="2" fontId="6" fillId="0" borderId="1" xfId="2" applyNumberFormat="1" applyFont="1" applyFill="1" applyBorder="1" applyProtection="1"/>
    <xf numFmtId="166" fontId="4" fillId="0" borderId="0" xfId="2" applyNumberFormat="1" applyFont="1" applyBorder="1" applyAlignment="1" applyProtection="1">
      <alignment horizontal="right"/>
    </xf>
    <xf numFmtId="2" fontId="4" fillId="0" borderId="0" xfId="2" applyNumberFormat="1" applyFont="1" applyBorder="1" applyProtection="1"/>
    <xf numFmtId="165" fontId="4" fillId="0" borderId="0" xfId="2" applyNumberFormat="1" applyFont="1" applyBorder="1" applyProtection="1"/>
    <xf numFmtId="165" fontId="4" fillId="0" borderId="0" xfId="2" applyNumberFormat="1" applyBorder="1" applyProtection="1"/>
    <xf numFmtId="9" fontId="4" fillId="0" borderId="0" xfId="2" applyNumberFormat="1" applyBorder="1" applyProtection="1"/>
    <xf numFmtId="9" fontId="4" fillId="0" borderId="0" xfId="2" applyNumberFormat="1" applyFont="1" applyBorder="1" applyProtection="1"/>
    <xf numFmtId="2" fontId="4" fillId="0" borderId="0" xfId="2" applyNumberFormat="1" applyBorder="1" applyProtection="1"/>
    <xf numFmtId="2" fontId="6" fillId="0" borderId="0" xfId="2" applyNumberFormat="1" applyFont="1" applyBorder="1" applyProtection="1"/>
    <xf numFmtId="165" fontId="6" fillId="0" borderId="0" xfId="2" applyNumberFormat="1" applyFont="1" applyBorder="1" applyProtection="1"/>
    <xf numFmtId="166" fontId="4" fillId="0" borderId="0" xfId="2" applyNumberFormat="1" applyAlignment="1">
      <alignment horizontal="right"/>
    </xf>
    <xf numFmtId="2" fontId="4" fillId="0" borderId="0" xfId="2" applyNumberFormat="1"/>
    <xf numFmtId="0" fontId="19" fillId="0" borderId="0" xfId="2" applyFont="1"/>
    <xf numFmtId="166" fontId="4" fillId="0" borderId="0" xfId="2" applyNumberFormat="1" applyFont="1"/>
    <xf numFmtId="165" fontId="3" fillId="3" borderId="0" xfId="0" applyNumberFormat="1" applyFont="1" applyFill="1" applyBorder="1" applyAlignment="1" applyProtection="1">
      <alignment horizontal="left"/>
    </xf>
    <xf numFmtId="165" fontId="0" fillId="0" borderId="10" xfId="0" applyNumberFormat="1" applyFill="1" applyBorder="1" applyProtection="1"/>
    <xf numFmtId="2" fontId="7" fillId="0" borderId="0" xfId="0" applyNumberFormat="1" applyFont="1" applyFill="1" applyBorder="1" applyProtection="1"/>
    <xf numFmtId="165" fontId="8" fillId="0" borderId="3" xfId="0" applyNumberFormat="1" applyFont="1" applyFill="1" applyBorder="1" applyProtection="1"/>
    <xf numFmtId="165" fontId="8" fillId="0" borderId="8" xfId="0" applyNumberFormat="1" applyFont="1" applyFill="1" applyBorder="1" applyProtection="1"/>
    <xf numFmtId="165" fontId="4" fillId="0" borderId="2" xfId="0" applyNumberFormat="1" applyFont="1" applyFill="1" applyBorder="1" applyProtection="1"/>
    <xf numFmtId="165" fontId="4" fillId="0" borderId="4" xfId="0" applyNumberFormat="1" applyFont="1" applyFill="1" applyBorder="1" applyProtection="1"/>
    <xf numFmtId="165" fontId="4" fillId="0" borderId="2" xfId="0" applyNumberFormat="1" applyFont="1" applyBorder="1" applyProtection="1"/>
    <xf numFmtId="165" fontId="4" fillId="0" borderId="2" xfId="0" applyNumberFormat="1" applyFont="1" applyBorder="1" applyAlignment="1" applyProtection="1">
      <alignment horizontal="left"/>
    </xf>
    <xf numFmtId="165" fontId="4" fillId="0" borderId="6" xfId="0" applyNumberFormat="1" applyFont="1" applyFill="1" applyBorder="1" applyProtection="1"/>
    <xf numFmtId="166" fontId="9" fillId="0" borderId="0" xfId="0" applyNumberFormat="1" applyFont="1"/>
    <xf numFmtId="165" fontId="8" fillId="0" borderId="5" xfId="0" applyNumberFormat="1" applyFont="1" applyFill="1" applyBorder="1" applyProtection="1"/>
    <xf numFmtId="165" fontId="8" fillId="0" borderId="0" xfId="0" applyNumberFormat="1" applyFont="1" applyBorder="1" applyProtection="1"/>
    <xf numFmtId="0" fontId="9" fillId="0" borderId="0" xfId="0" applyFont="1"/>
    <xf numFmtId="165" fontId="4" fillId="0" borderId="9" xfId="0" applyNumberFormat="1" applyFont="1" applyFill="1" applyBorder="1" applyProtection="1"/>
    <xf numFmtId="0" fontId="19" fillId="0" borderId="0" xfId="2" applyFont="1" applyAlignment="1">
      <alignment horizontal="center"/>
    </xf>
    <xf numFmtId="0" fontId="19" fillId="0" borderId="0" xfId="2" applyFont="1" applyBorder="1"/>
    <xf numFmtId="0" fontId="19" fillId="0" borderId="0" xfId="2" applyFont="1" applyBorder="1" applyAlignment="1">
      <alignment horizontal="center"/>
    </xf>
    <xf numFmtId="166" fontId="19" fillId="0" borderId="0" xfId="2" applyNumberFormat="1" applyFont="1"/>
    <xf numFmtId="0" fontId="4" fillId="0" borderId="0" xfId="2" applyFont="1" applyAlignment="1">
      <alignment horizontal="center"/>
    </xf>
    <xf numFmtId="165" fontId="6" fillId="0" borderId="8" xfId="2" applyNumberFormat="1" applyFont="1" applyFill="1" applyBorder="1" applyProtection="1"/>
    <xf numFmtId="2" fontId="6" fillId="0" borderId="7" xfId="2" applyNumberFormat="1" applyFont="1" applyFill="1" applyBorder="1" applyProtection="1"/>
    <xf numFmtId="165" fontId="4" fillId="0" borderId="7" xfId="2" applyNumberFormat="1" applyFont="1" applyFill="1" applyBorder="1" applyProtection="1"/>
    <xf numFmtId="2" fontId="4" fillId="0" borderId="7" xfId="2" applyNumberFormat="1" applyFont="1" applyFill="1" applyBorder="1" applyProtection="1"/>
    <xf numFmtId="166" fontId="4" fillId="0" borderId="7" xfId="2" applyNumberFormat="1" applyFont="1" applyFill="1" applyBorder="1" applyAlignment="1" applyProtection="1"/>
    <xf numFmtId="166" fontId="4" fillId="0" borderId="7" xfId="2" applyNumberFormat="1" applyFont="1" applyFill="1" applyBorder="1" applyAlignment="1" applyProtection="1">
      <alignment horizontal="right"/>
    </xf>
    <xf numFmtId="166" fontId="4" fillId="0" borderId="7" xfId="2" applyNumberFormat="1" applyFont="1" applyFill="1" applyBorder="1"/>
    <xf numFmtId="165" fontId="4" fillId="0" borderId="6" xfId="2" applyNumberFormat="1" applyFill="1" applyBorder="1" applyProtection="1"/>
    <xf numFmtId="165" fontId="6" fillId="0" borderId="3" xfId="2" applyNumberFormat="1" applyFont="1" applyFill="1" applyBorder="1" applyProtection="1"/>
    <xf numFmtId="165" fontId="4" fillId="0" borderId="2" xfId="2" applyNumberFormat="1" applyFill="1" applyBorder="1" applyProtection="1"/>
    <xf numFmtId="165" fontId="4" fillId="0" borderId="2" xfId="2" applyNumberFormat="1" applyBorder="1" applyAlignment="1" applyProtection="1">
      <alignment horizontal="left"/>
    </xf>
    <xf numFmtId="165" fontId="6" fillId="0" borderId="5" xfId="2" applyNumberFormat="1" applyFont="1" applyFill="1" applyBorder="1" applyProtection="1"/>
    <xf numFmtId="165" fontId="4" fillId="0" borderId="4" xfId="2" applyNumberFormat="1" applyFill="1" applyBorder="1" applyProtection="1"/>
    <xf numFmtId="0" fontId="4" fillId="0" borderId="0" xfId="2" applyFont="1" applyFill="1"/>
    <xf numFmtId="166" fontId="4" fillId="0" borderId="0" xfId="2" applyNumberFormat="1" applyFont="1" applyFill="1" applyBorder="1" applyAlignment="1" applyProtection="1">
      <alignment horizontal="right" wrapText="1"/>
    </xf>
    <xf numFmtId="165" fontId="3" fillId="3" borderId="0" xfId="2" applyNumberFormat="1" applyFont="1" applyFill="1" applyBorder="1" applyAlignment="1" applyProtection="1">
      <alignment horizontal="left"/>
    </xf>
    <xf numFmtId="165" fontId="4" fillId="0" borderId="2" xfId="2" applyNumberFormat="1" applyBorder="1" applyProtection="1"/>
    <xf numFmtId="2" fontId="6" fillId="0" borderId="10" xfId="2" applyNumberFormat="1" applyFont="1" applyFill="1" applyBorder="1" applyProtection="1"/>
    <xf numFmtId="2" fontId="4" fillId="0" borderId="10" xfId="2" applyNumberFormat="1" applyFont="1" applyFill="1" applyBorder="1" applyProtection="1"/>
    <xf numFmtId="166" fontId="4" fillId="0" borderId="10" xfId="2" applyNumberFormat="1" applyFont="1" applyFill="1" applyBorder="1" applyAlignment="1" applyProtection="1">
      <alignment horizontal="right"/>
    </xf>
    <xf numFmtId="165" fontId="4" fillId="0" borderId="9" xfId="2" applyNumberFormat="1" applyFill="1" applyBorder="1" applyProtection="1"/>
    <xf numFmtId="0" fontId="20" fillId="0" borderId="0" xfId="2" applyFont="1"/>
    <xf numFmtId="0" fontId="4" fillId="0" borderId="0" xfId="0" applyFont="1" applyFill="1" applyBorder="1"/>
    <xf numFmtId="165" fontId="5" fillId="4" borderId="20" xfId="0" applyNumberFormat="1" applyFont="1" applyFill="1" applyBorder="1" applyAlignment="1" applyProtection="1">
      <alignment horizontal="left"/>
    </xf>
    <xf numFmtId="166" fontId="0" fillId="4" borderId="21" xfId="0" applyNumberFormat="1" applyFill="1" applyBorder="1"/>
    <xf numFmtId="165" fontId="0" fillId="4" borderId="21" xfId="0" applyNumberFormat="1" applyFill="1" applyBorder="1" applyAlignment="1" applyProtection="1">
      <alignment horizontal="left"/>
    </xf>
    <xf numFmtId="166" fontId="0" fillId="5" borderId="22" xfId="0" applyNumberFormat="1" applyFill="1" applyBorder="1"/>
    <xf numFmtId="166" fontId="0" fillId="4" borderId="23" xfId="0" applyNumberFormat="1" applyFill="1" applyBorder="1"/>
    <xf numFmtId="166" fontId="0" fillId="4" borderId="0" xfId="0" applyNumberFormat="1" applyFill="1"/>
    <xf numFmtId="166" fontId="0" fillId="5" borderId="24" xfId="0" applyNumberFormat="1" applyFill="1" applyBorder="1"/>
    <xf numFmtId="166" fontId="0" fillId="4" borderId="23" xfId="0" applyNumberFormat="1" applyFill="1" applyBorder="1" applyAlignment="1" applyProtection="1">
      <alignment horizontal="left"/>
    </xf>
    <xf numFmtId="165" fontId="4" fillId="4" borderId="0" xfId="0" applyNumberFormat="1" applyFont="1" applyFill="1" applyAlignment="1" applyProtection="1">
      <alignment horizontal="left"/>
    </xf>
    <xf numFmtId="165" fontId="0" fillId="4" borderId="0" xfId="0" applyNumberFormat="1" applyFill="1" applyProtection="1"/>
    <xf numFmtId="166" fontId="0" fillId="4" borderId="25" xfId="0" applyNumberFormat="1" applyFill="1" applyBorder="1"/>
    <xf numFmtId="166" fontId="4" fillId="4" borderId="0" xfId="0" applyNumberFormat="1" applyFont="1" applyFill="1" applyBorder="1"/>
    <xf numFmtId="166" fontId="0" fillId="4" borderId="0" xfId="0" applyNumberFormat="1" applyFill="1" applyBorder="1"/>
    <xf numFmtId="165" fontId="0" fillId="5" borderId="24" xfId="0" applyNumberFormat="1" applyFill="1" applyBorder="1" applyAlignment="1" applyProtection="1">
      <alignment horizontal="left"/>
    </xf>
    <xf numFmtId="166" fontId="4" fillId="4" borderId="0" xfId="0" applyNumberFormat="1" applyFont="1" applyFill="1" applyAlignment="1" applyProtection="1">
      <alignment horizontal="left"/>
    </xf>
    <xf numFmtId="166" fontId="4" fillId="4" borderId="0" xfId="0" applyNumberFormat="1" applyFont="1" applyFill="1" applyBorder="1" applyAlignment="1" applyProtection="1">
      <alignment horizontal="left"/>
    </xf>
    <xf numFmtId="165" fontId="4" fillId="4" borderId="0" xfId="0" applyNumberFormat="1" applyFont="1" applyFill="1" applyBorder="1" applyAlignment="1" applyProtection="1">
      <alignment horizontal="left"/>
    </xf>
    <xf numFmtId="166" fontId="4" fillId="5" borderId="0" xfId="0" applyNumberFormat="1" applyFont="1" applyFill="1"/>
    <xf numFmtId="166" fontId="4" fillId="4" borderId="23" xfId="0" applyNumberFormat="1" applyFont="1" applyFill="1" applyBorder="1" applyAlignment="1" applyProtection="1">
      <alignment horizontal="left"/>
    </xf>
    <xf numFmtId="166" fontId="0" fillId="4" borderId="26" xfId="0" applyNumberFormat="1" applyFill="1" applyBorder="1" applyAlignment="1" applyProtection="1">
      <alignment horizontal="left"/>
    </xf>
    <xf numFmtId="166" fontId="4" fillId="5" borderId="1" xfId="0" applyNumberFormat="1" applyFont="1" applyFill="1" applyBorder="1"/>
    <xf numFmtId="166" fontId="0" fillId="4" borderId="1" xfId="0" applyNumberFormat="1" applyFill="1" applyBorder="1"/>
    <xf numFmtId="165" fontId="0" fillId="4" borderId="1" xfId="0" applyNumberFormat="1" applyFill="1" applyBorder="1" applyProtection="1"/>
    <xf numFmtId="166" fontId="0" fillId="5" borderId="27" xfId="0" applyNumberFormat="1" applyFill="1" applyBorder="1"/>
    <xf numFmtId="165" fontId="4" fillId="4" borderId="28" xfId="0" applyNumberFormat="1" applyFont="1" applyFill="1" applyBorder="1" applyProtection="1"/>
    <xf numFmtId="2" fontId="0" fillId="4" borderId="29" xfId="0" applyNumberFormat="1" applyFill="1" applyBorder="1" applyProtection="1"/>
    <xf numFmtId="49" fontId="4" fillId="4" borderId="30" xfId="0" applyNumberFormat="1" applyFont="1" applyFill="1" applyBorder="1" applyAlignment="1" applyProtection="1">
      <alignment horizontal="right"/>
    </xf>
    <xf numFmtId="165" fontId="4" fillId="4" borderId="31" xfId="0" applyNumberFormat="1" applyFont="1" applyFill="1" applyBorder="1" applyProtection="1"/>
    <xf numFmtId="2" fontId="0" fillId="4" borderId="32" xfId="0" applyNumberFormat="1" applyFill="1" applyBorder="1" applyProtection="1"/>
    <xf numFmtId="49" fontId="4" fillId="4" borderId="33" xfId="0" applyNumberFormat="1" applyFont="1" applyFill="1" applyBorder="1" applyAlignment="1" applyProtection="1">
      <alignment horizontal="right"/>
    </xf>
    <xf numFmtId="166" fontId="0" fillId="4" borderId="0" xfId="0" applyNumberFormat="1" applyFill="1" applyBorder="1" applyAlignment="1" applyProtection="1">
      <alignment horizontal="left"/>
    </xf>
    <xf numFmtId="166" fontId="4" fillId="4" borderId="13" xfId="2" applyNumberFormat="1" applyFill="1" applyBorder="1"/>
    <xf numFmtId="165" fontId="4" fillId="4" borderId="13" xfId="2" applyNumberFormat="1" applyFill="1" applyBorder="1" applyAlignment="1" applyProtection="1">
      <alignment horizontal="left"/>
    </xf>
    <xf numFmtId="165" fontId="4" fillId="4" borderId="34" xfId="2" applyNumberFormat="1" applyFont="1" applyFill="1" applyBorder="1" applyProtection="1"/>
    <xf numFmtId="9" fontId="4" fillId="5" borderId="22" xfId="2" applyNumberFormat="1" applyFont="1" applyFill="1" applyBorder="1" applyAlignment="1">
      <alignment horizontal="left"/>
    </xf>
    <xf numFmtId="165" fontId="3" fillId="4" borderId="0" xfId="2" applyNumberFormat="1" applyFont="1" applyFill="1" applyBorder="1" applyAlignment="1" applyProtection="1">
      <alignment horizontal="left"/>
    </xf>
    <xf numFmtId="166" fontId="4" fillId="4" borderId="0" xfId="2" applyNumberFormat="1" applyFill="1" applyBorder="1"/>
    <xf numFmtId="165" fontId="4" fillId="4" borderId="25" xfId="2" applyNumberFormat="1" applyFont="1" applyFill="1" applyBorder="1" applyAlignment="1" applyProtection="1">
      <alignment horizontal="left"/>
    </xf>
    <xf numFmtId="166" fontId="4" fillId="5" borderId="24" xfId="2" applyNumberFormat="1" applyFont="1" applyFill="1" applyBorder="1" applyAlignment="1">
      <alignment horizontal="left"/>
    </xf>
    <xf numFmtId="165" fontId="4" fillId="4" borderId="0" xfId="2" applyNumberFormat="1" applyFont="1" applyFill="1" applyBorder="1" applyAlignment="1" applyProtection="1">
      <alignment horizontal="left"/>
    </xf>
    <xf numFmtId="166" fontId="4" fillId="4" borderId="0" xfId="2" applyNumberFormat="1" applyFont="1" applyFill="1" applyBorder="1"/>
    <xf numFmtId="166" fontId="4" fillId="4" borderId="25" xfId="2" applyNumberFormat="1" applyFont="1" applyFill="1" applyBorder="1" applyAlignment="1" applyProtection="1">
      <alignment horizontal="left"/>
    </xf>
    <xf numFmtId="165" fontId="4" fillId="4" borderId="0" xfId="2" applyNumberFormat="1" applyFill="1" applyBorder="1" applyProtection="1"/>
    <xf numFmtId="166" fontId="4" fillId="4" borderId="1" xfId="2" applyNumberFormat="1" applyFont="1" applyFill="1" applyBorder="1"/>
    <xf numFmtId="166" fontId="4" fillId="4" borderId="1" xfId="2" applyNumberFormat="1" applyFill="1" applyBorder="1"/>
    <xf numFmtId="165" fontId="4" fillId="4" borderId="1" xfId="2" applyNumberFormat="1" applyFill="1" applyBorder="1" applyProtection="1"/>
    <xf numFmtId="166" fontId="4" fillId="5" borderId="27" xfId="2" applyNumberFormat="1" applyFont="1" applyFill="1" applyBorder="1" applyAlignment="1">
      <alignment horizontal="left"/>
    </xf>
    <xf numFmtId="165" fontId="4" fillId="4" borderId="9" xfId="2" applyNumberFormat="1" applyFill="1" applyBorder="1" applyProtection="1"/>
    <xf numFmtId="166" fontId="4" fillId="4" borderId="10" xfId="2" applyNumberFormat="1" applyFill="1" applyBorder="1" applyAlignment="1" applyProtection="1">
      <alignment horizontal="left"/>
    </xf>
    <xf numFmtId="166" fontId="4" fillId="4" borderId="10" xfId="2" applyNumberFormat="1" applyFill="1" applyBorder="1" applyAlignment="1" applyProtection="1">
      <alignment horizontal="right"/>
    </xf>
    <xf numFmtId="166" fontId="4" fillId="4" borderId="10" xfId="2" applyNumberFormat="1" applyFont="1" applyFill="1" applyBorder="1" applyAlignment="1" applyProtection="1">
      <alignment horizontal="left"/>
    </xf>
    <xf numFmtId="2" fontId="4" fillId="4" borderId="10" xfId="2" applyNumberFormat="1" applyFont="1" applyFill="1" applyBorder="1" applyProtection="1"/>
    <xf numFmtId="165" fontId="4" fillId="4" borderId="10" xfId="2" applyNumberFormat="1" applyFont="1" applyFill="1" applyBorder="1" applyProtection="1"/>
    <xf numFmtId="165" fontId="4" fillId="4" borderId="19" xfId="2" applyNumberFormat="1" applyFont="1" applyFill="1" applyBorder="1" applyProtection="1"/>
    <xf numFmtId="165" fontId="4" fillId="4" borderId="2" xfId="2" applyNumberFormat="1" applyFill="1" applyBorder="1" applyProtection="1"/>
    <xf numFmtId="166" fontId="4" fillId="4" borderId="0" xfId="2" applyNumberFormat="1" applyFont="1" applyFill="1" applyBorder="1" applyAlignment="1" applyProtection="1">
      <alignment horizontal="left"/>
    </xf>
    <xf numFmtId="166" fontId="4" fillId="4" borderId="0" xfId="2" applyNumberFormat="1" applyFont="1" applyFill="1" applyBorder="1" applyAlignment="1" applyProtection="1">
      <alignment horizontal="right"/>
    </xf>
    <xf numFmtId="2" fontId="4" fillId="4" borderId="0" xfId="2" applyNumberFormat="1" applyFont="1" applyFill="1" applyBorder="1" applyProtection="1"/>
    <xf numFmtId="165" fontId="4" fillId="4" borderId="0" xfId="2" applyNumberFormat="1" applyFont="1" applyFill="1" applyBorder="1" applyProtection="1"/>
    <xf numFmtId="165" fontId="4" fillId="4" borderId="3" xfId="2" applyNumberFormat="1" applyFont="1" applyFill="1" applyBorder="1" applyProtection="1"/>
    <xf numFmtId="2" fontId="4" fillId="4" borderId="1" xfId="2" applyNumberFormat="1" applyFont="1" applyFill="1" applyBorder="1" applyProtection="1"/>
    <xf numFmtId="166" fontId="0" fillId="4" borderId="13" xfId="0" applyNumberFormat="1" applyFill="1" applyBorder="1"/>
    <xf numFmtId="165" fontId="0" fillId="4" borderId="13" xfId="0" applyNumberFormat="1" applyFill="1" applyBorder="1" applyAlignment="1" applyProtection="1">
      <alignment horizontal="left"/>
    </xf>
    <xf numFmtId="165" fontId="4" fillId="4" borderId="34" xfId="0" applyNumberFormat="1" applyFont="1" applyFill="1" applyBorder="1" applyProtection="1"/>
    <xf numFmtId="9" fontId="9" fillId="5" borderId="22" xfId="0" applyNumberFormat="1" applyFont="1" applyFill="1" applyBorder="1" applyAlignment="1">
      <alignment horizontal="left"/>
    </xf>
    <xf numFmtId="165" fontId="3" fillId="4" borderId="0" xfId="0" applyNumberFormat="1" applyFont="1" applyFill="1" applyBorder="1" applyAlignment="1" applyProtection="1">
      <alignment horizontal="left"/>
    </xf>
    <xf numFmtId="165" fontId="4" fillId="4" borderId="25" xfId="0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>
      <alignment horizontal="left"/>
    </xf>
    <xf numFmtId="166" fontId="4" fillId="4" borderId="25" xfId="0" applyNumberFormat="1" applyFont="1" applyFill="1" applyBorder="1" applyAlignment="1" applyProtection="1">
      <alignment horizontal="left"/>
    </xf>
    <xf numFmtId="166" fontId="0" fillId="4" borderId="25" xfId="0" applyNumberFormat="1" applyFill="1" applyBorder="1" applyAlignment="1" applyProtection="1">
      <alignment horizontal="left"/>
    </xf>
    <xf numFmtId="165" fontId="0" fillId="4" borderId="0" xfId="0" applyNumberFormat="1" applyFill="1" applyBorder="1" applyProtection="1"/>
    <xf numFmtId="166" fontId="0" fillId="4" borderId="35" xfId="0" applyNumberFormat="1" applyFill="1" applyBorder="1" applyAlignment="1" applyProtection="1">
      <alignment horizontal="left"/>
    </xf>
    <xf numFmtId="166" fontId="4" fillId="4" borderId="1" xfId="0" applyNumberFormat="1" applyFont="1" applyFill="1" applyBorder="1"/>
    <xf numFmtId="166" fontId="4" fillId="4" borderId="35" xfId="0" applyNumberFormat="1" applyFont="1" applyFill="1" applyBorder="1" applyAlignment="1" applyProtection="1">
      <alignment horizontal="left"/>
    </xf>
    <xf numFmtId="166" fontId="9" fillId="5" borderId="27" xfId="0" applyNumberFormat="1" applyFont="1" applyFill="1" applyBorder="1" applyAlignment="1">
      <alignment horizontal="left"/>
    </xf>
    <xf numFmtId="165" fontId="0" fillId="4" borderId="9" xfId="0" applyNumberFormat="1" applyFill="1" applyBorder="1" applyProtection="1"/>
    <xf numFmtId="166" fontId="0" fillId="4" borderId="10" xfId="0" applyNumberFormat="1" applyFill="1" applyBorder="1" applyAlignment="1" applyProtection="1">
      <alignment horizontal="left"/>
    </xf>
    <xf numFmtId="166" fontId="0" fillId="4" borderId="10" xfId="0" applyNumberFormat="1" applyFill="1" applyBorder="1" applyAlignment="1" applyProtection="1">
      <alignment horizontal="right"/>
    </xf>
    <xf numFmtId="166" fontId="4" fillId="4" borderId="10" xfId="0" applyNumberFormat="1" applyFont="1" applyFill="1" applyBorder="1" applyAlignment="1" applyProtection="1">
      <alignment horizontal="left"/>
    </xf>
    <xf numFmtId="2" fontId="4" fillId="4" borderId="10" xfId="0" applyNumberFormat="1" applyFont="1" applyFill="1" applyBorder="1" applyProtection="1"/>
    <xf numFmtId="165" fontId="4" fillId="4" borderId="10" xfId="0" applyNumberFormat="1" applyFont="1" applyFill="1" applyBorder="1" applyProtection="1"/>
    <xf numFmtId="2" fontId="0" fillId="4" borderId="10" xfId="0" applyNumberFormat="1" applyFill="1" applyBorder="1" applyProtection="1"/>
    <xf numFmtId="165" fontId="9" fillId="4" borderId="19" xfId="0" applyNumberFormat="1" applyFont="1" applyFill="1" applyBorder="1" applyProtection="1"/>
    <xf numFmtId="165" fontId="0" fillId="4" borderId="2" xfId="0" applyNumberFormat="1" applyFill="1" applyBorder="1" applyProtection="1"/>
    <xf numFmtId="166" fontId="0" fillId="4" borderId="0" xfId="0" applyNumberFormat="1" applyFill="1" applyBorder="1" applyAlignment="1" applyProtection="1">
      <alignment horizontal="right"/>
    </xf>
    <xf numFmtId="2" fontId="4" fillId="4" borderId="0" xfId="0" applyNumberFormat="1" applyFont="1" applyFill="1" applyBorder="1" applyProtection="1"/>
    <xf numFmtId="165" fontId="4" fillId="4" borderId="0" xfId="0" applyNumberFormat="1" applyFont="1" applyFill="1" applyBorder="1" applyProtection="1"/>
    <xf numFmtId="2" fontId="0" fillId="4" borderId="0" xfId="0" applyNumberFormat="1" applyFill="1" applyBorder="1" applyProtection="1"/>
    <xf numFmtId="165" fontId="9" fillId="4" borderId="3" xfId="0" applyNumberFormat="1" applyFont="1" applyFill="1" applyBorder="1" applyProtection="1"/>
    <xf numFmtId="2" fontId="4" fillId="4" borderId="1" xfId="0" applyNumberFormat="1" applyFont="1" applyFill="1" applyBorder="1" applyProtection="1"/>
    <xf numFmtId="165" fontId="0" fillId="4" borderId="6" xfId="0" applyNumberFormat="1" applyFill="1" applyBorder="1" applyProtection="1"/>
    <xf numFmtId="166" fontId="0" fillId="4" borderId="7" xfId="0" applyNumberFormat="1" applyFill="1" applyBorder="1" applyAlignment="1" applyProtection="1">
      <alignment horizontal="right"/>
    </xf>
    <xf numFmtId="166" fontId="0" fillId="4" borderId="7" xfId="0" applyNumberFormat="1" applyFill="1" applyBorder="1" applyAlignment="1" applyProtection="1">
      <alignment horizontal="left"/>
    </xf>
    <xf numFmtId="2" fontId="0" fillId="4" borderId="7" xfId="0" applyNumberFormat="1" applyFill="1" applyBorder="1" applyProtection="1"/>
    <xf numFmtId="166" fontId="20" fillId="0" borderId="0" xfId="0" applyNumberFormat="1" applyFont="1"/>
    <xf numFmtId="166" fontId="18" fillId="4" borderId="1" xfId="0" applyNumberFormat="1" applyFont="1" applyFill="1" applyBorder="1"/>
    <xf numFmtId="168" fontId="0" fillId="4" borderId="10" xfId="0" applyNumberFormat="1" applyFill="1" applyBorder="1" applyAlignment="1" applyProtection="1">
      <alignment horizontal="right"/>
    </xf>
    <xf numFmtId="166" fontId="4" fillId="4" borderId="0" xfId="0" applyNumberFormat="1" applyFont="1" applyFill="1" applyBorder="1" applyAlignment="1" applyProtection="1">
      <alignment horizontal="left" wrapText="1"/>
    </xf>
    <xf numFmtId="168" fontId="0" fillId="4" borderId="0" xfId="0" applyNumberFormat="1" applyFill="1" applyBorder="1" applyAlignment="1" applyProtection="1">
      <alignment horizontal="right"/>
    </xf>
    <xf numFmtId="165" fontId="18" fillId="4" borderId="2" xfId="0" applyNumberFormat="1" applyFont="1" applyFill="1" applyBorder="1" applyProtection="1"/>
    <xf numFmtId="9" fontId="4" fillId="5" borderId="22" xfId="0" applyNumberFormat="1" applyFont="1" applyFill="1" applyBorder="1" applyAlignment="1">
      <alignment horizontal="left"/>
    </xf>
    <xf numFmtId="166" fontId="4" fillId="5" borderId="24" xfId="0" applyNumberFormat="1" applyFont="1" applyFill="1" applyBorder="1" applyAlignment="1">
      <alignment horizontal="left"/>
    </xf>
    <xf numFmtId="166" fontId="4" fillId="5" borderId="27" xfId="0" applyNumberFormat="1" applyFont="1" applyFill="1" applyBorder="1" applyAlignment="1">
      <alignment horizontal="left"/>
    </xf>
    <xf numFmtId="165" fontId="4" fillId="4" borderId="19" xfId="0" applyNumberFormat="1" applyFont="1" applyFill="1" applyBorder="1" applyProtection="1"/>
    <xf numFmtId="165" fontId="4" fillId="4" borderId="3" xfId="0" applyNumberFormat="1" applyFont="1" applyFill="1" applyBorder="1" applyProtection="1"/>
    <xf numFmtId="166" fontId="4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166" fontId="19" fillId="0" borderId="0" xfId="0" applyNumberFormat="1" applyFont="1" applyFill="1" applyBorder="1"/>
    <xf numFmtId="0" fontId="3" fillId="0" borderId="0" xfId="0" applyFont="1"/>
    <xf numFmtId="2" fontId="4" fillId="4" borderId="29" xfId="0" applyNumberFormat="1" applyFont="1" applyFill="1" applyBorder="1" applyProtection="1"/>
    <xf numFmtId="165" fontId="5" fillId="4" borderId="21" xfId="0" applyNumberFormat="1" applyFont="1" applyFill="1" applyBorder="1" applyAlignment="1" applyProtection="1">
      <alignment horizontal="left"/>
    </xf>
    <xf numFmtId="166" fontId="0" fillId="4" borderId="1" xfId="0" applyNumberFormat="1" applyFill="1" applyBorder="1" applyAlignment="1" applyProtection="1">
      <alignment horizontal="left"/>
    </xf>
    <xf numFmtId="166" fontId="3" fillId="0" borderId="0" xfId="0" applyNumberFormat="1" applyFont="1" applyFill="1" applyBorder="1"/>
    <xf numFmtId="0" fontId="4" fillId="2" borderId="7" xfId="0" applyFont="1" applyFill="1" applyBorder="1"/>
    <xf numFmtId="166" fontId="4" fillId="0" borderId="11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0" fontId="20" fillId="2" borderId="37" xfId="0" applyFont="1" applyFill="1" applyBorder="1" applyAlignment="1">
      <alignment horizontal="left" wrapText="1"/>
    </xf>
    <xf numFmtId="166" fontId="3" fillId="2" borderId="10" xfId="0" applyNumberFormat="1" applyFont="1" applyFill="1" applyBorder="1" applyAlignment="1">
      <alignment horizontal="center" wrapText="1"/>
    </xf>
    <xf numFmtId="165" fontId="3" fillId="2" borderId="10" xfId="0" applyNumberFormat="1" applyFont="1" applyFill="1" applyBorder="1" applyAlignment="1" applyProtection="1">
      <alignment horizontal="center" wrapText="1"/>
    </xf>
    <xf numFmtId="0" fontId="0" fillId="2" borderId="10" xfId="0" applyFill="1" applyBorder="1" applyAlignment="1">
      <alignment horizontal="center"/>
    </xf>
    <xf numFmtId="4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9" xfId="0" applyFont="1" applyBorder="1"/>
    <xf numFmtId="0" fontId="0" fillId="0" borderId="10" xfId="0" applyBorder="1"/>
    <xf numFmtId="0" fontId="0" fillId="0" borderId="19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164" fontId="3" fillId="0" borderId="3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/>
    <xf numFmtId="0" fontId="0" fillId="0" borderId="1" xfId="0" applyBorder="1"/>
    <xf numFmtId="44" fontId="3" fillId="0" borderId="1" xfId="0" applyNumberFormat="1" applyFont="1" applyBorder="1"/>
    <xf numFmtId="0" fontId="4" fillId="0" borderId="7" xfId="0" applyFont="1" applyBorder="1"/>
    <xf numFmtId="44" fontId="3" fillId="0" borderId="7" xfId="0" applyNumberFormat="1" applyFont="1" applyBorder="1"/>
    <xf numFmtId="169" fontId="3" fillId="0" borderId="38" xfId="0" applyNumberFormat="1" applyFont="1" applyFill="1" applyBorder="1" applyAlignment="1">
      <alignment horizontal="center"/>
    </xf>
    <xf numFmtId="44" fontId="4" fillId="2" borderId="7" xfId="0" applyNumberFormat="1" applyFont="1" applyFill="1" applyBorder="1"/>
    <xf numFmtId="0" fontId="4" fillId="0" borderId="0" xfId="0" applyFont="1" applyAlignment="1">
      <alignment vertical="center"/>
    </xf>
    <xf numFmtId="164" fontId="3" fillId="0" borderId="1" xfId="0" applyNumberFormat="1" applyFont="1" applyBorder="1"/>
    <xf numFmtId="166" fontId="4" fillId="0" borderId="11" xfId="0" applyNumberFormat="1" applyFont="1" applyFill="1" applyBorder="1" applyAlignment="1" applyProtection="1">
      <alignment horizontal="right"/>
    </xf>
    <xf numFmtId="165" fontId="4" fillId="4" borderId="5" xfId="2" applyNumberFormat="1" applyFont="1" applyFill="1" applyBorder="1" applyProtection="1"/>
    <xf numFmtId="166" fontId="4" fillId="4" borderId="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Border="1" applyAlignment="1" applyProtection="1">
      <alignment horizontal="left"/>
    </xf>
    <xf numFmtId="165" fontId="4" fillId="4" borderId="5" xfId="0" applyNumberFormat="1" applyFont="1" applyFill="1" applyBorder="1" applyProtection="1"/>
    <xf numFmtId="2" fontId="4" fillId="4" borderId="7" xfId="0" applyNumberFormat="1" applyFont="1" applyFill="1" applyBorder="1" applyProtection="1"/>
    <xf numFmtId="165" fontId="4" fillId="4" borderId="8" xfId="0" applyNumberFormat="1" applyFont="1" applyFill="1" applyBorder="1" applyProtection="1"/>
    <xf numFmtId="165" fontId="4" fillId="4" borderId="30" xfId="0" applyNumberFormat="1" applyFont="1" applyFill="1" applyBorder="1" applyProtection="1"/>
    <xf numFmtId="2" fontId="4" fillId="0" borderId="0" xfId="0" applyNumberFormat="1" applyFont="1" applyFill="1" applyBorder="1" applyAlignment="1" applyProtection="1">
      <alignment horizontal="right"/>
    </xf>
    <xf numFmtId="165" fontId="4" fillId="5" borderId="7" xfId="0" applyNumberFormat="1" applyFont="1" applyFill="1" applyBorder="1" applyProtection="1"/>
    <xf numFmtId="167" fontId="4" fillId="0" borderId="0" xfId="0" applyNumberFormat="1" applyFont="1" applyFill="1" applyBorder="1" applyProtection="1"/>
    <xf numFmtId="2" fontId="9" fillId="0" borderId="0" xfId="0" applyNumberFormat="1" applyFont="1" applyFill="1" applyBorder="1" applyProtection="1"/>
    <xf numFmtId="165" fontId="4" fillId="4" borderId="1" xfId="0" applyNumberFormat="1" applyFont="1" applyFill="1" applyBorder="1" applyProtection="1"/>
    <xf numFmtId="165" fontId="4" fillId="4" borderId="1" xfId="2" applyNumberFormat="1" applyFont="1" applyFill="1" applyBorder="1" applyProtection="1"/>
    <xf numFmtId="2" fontId="11" fillId="0" borderId="10" xfId="0" applyNumberFormat="1" applyFont="1" applyFill="1" applyBorder="1" applyProtection="1"/>
    <xf numFmtId="165" fontId="12" fillId="0" borderId="19" xfId="0" applyNumberFormat="1" applyFont="1" applyFill="1" applyBorder="1" applyProtection="1"/>
    <xf numFmtId="4" fontId="11" fillId="0" borderId="0" xfId="0" applyNumberFormat="1" applyFont="1" applyFill="1" applyBorder="1" applyProtection="1"/>
    <xf numFmtId="165" fontId="12" fillId="0" borderId="3" xfId="0" applyNumberFormat="1" applyFont="1" applyFill="1" applyBorder="1" applyProtection="1"/>
    <xf numFmtId="2" fontId="11" fillId="0" borderId="0" xfId="0" applyNumberFormat="1" applyFont="1" applyFill="1" applyBorder="1" applyProtection="1"/>
    <xf numFmtId="2" fontId="11" fillId="0" borderId="10" xfId="2" applyNumberFormat="1" applyFont="1" applyFill="1" applyBorder="1" applyProtection="1"/>
    <xf numFmtId="165" fontId="11" fillId="0" borderId="19" xfId="2" applyNumberFormat="1" applyFont="1" applyFill="1" applyBorder="1" applyProtection="1"/>
    <xf numFmtId="4" fontId="11" fillId="0" borderId="0" xfId="2" applyNumberFormat="1" applyFont="1" applyFill="1" applyBorder="1" applyProtection="1"/>
    <xf numFmtId="165" fontId="11" fillId="0" borderId="3" xfId="2" applyNumberFormat="1" applyFont="1" applyFill="1" applyBorder="1" applyProtection="1"/>
    <xf numFmtId="2" fontId="11" fillId="0" borderId="1" xfId="0" applyNumberFormat="1" applyFont="1" applyFill="1" applyBorder="1" applyProtection="1"/>
    <xf numFmtId="2" fontId="12" fillId="0" borderId="0" xfId="0" applyNumberFormat="1" applyFont="1" applyFill="1" applyBorder="1" applyAlignment="1" applyProtection="1">
      <alignment wrapText="1"/>
    </xf>
    <xf numFmtId="165" fontId="4" fillId="0" borderId="0" xfId="0" applyNumberFormat="1" applyFont="1" applyFill="1" applyBorder="1" applyAlignment="1" applyProtection="1">
      <alignment horizontal="right"/>
    </xf>
    <xf numFmtId="165" fontId="4" fillId="0" borderId="1" xfId="0" applyNumberFormat="1" applyFont="1" applyFill="1" applyBorder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right" wrapText="1"/>
    </xf>
    <xf numFmtId="2" fontId="5" fillId="0" borderId="0" xfId="0" applyNumberFormat="1" applyFont="1" applyFill="1" applyBorder="1" applyProtection="1"/>
    <xf numFmtId="167" fontId="5" fillId="0" borderId="0" xfId="0" applyNumberFormat="1" applyFont="1" applyFill="1" applyBorder="1" applyProtection="1"/>
    <xf numFmtId="2" fontId="5" fillId="0" borderId="1" xfId="0" applyNumberFormat="1" applyFont="1" applyFill="1" applyBorder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165" fontId="3" fillId="3" borderId="32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left"/>
    </xf>
    <xf numFmtId="166" fontId="0" fillId="0" borderId="0" xfId="0" applyNumberFormat="1" applyFill="1" applyBorder="1"/>
    <xf numFmtId="0" fontId="0" fillId="0" borderId="0" xfId="0" applyFill="1" applyBorder="1"/>
    <xf numFmtId="0" fontId="3" fillId="6" borderId="39" xfId="2" applyFont="1" applyFill="1" applyBorder="1" applyAlignment="1">
      <alignment horizontal="left" vertical="center"/>
    </xf>
    <xf numFmtId="0" fontId="3" fillId="7" borderId="39" xfId="2" applyFont="1" applyFill="1" applyBorder="1" applyAlignment="1">
      <alignment vertical="center"/>
    </xf>
    <xf numFmtId="0" fontId="3" fillId="3" borderId="39" xfId="2" applyFont="1" applyFill="1" applyBorder="1" applyAlignment="1">
      <alignment vertical="center"/>
    </xf>
    <xf numFmtId="0" fontId="3" fillId="8" borderId="39" xfId="2" applyFont="1" applyFill="1" applyBorder="1" applyAlignment="1">
      <alignment vertical="center"/>
    </xf>
    <xf numFmtId="0" fontId="3" fillId="9" borderId="39" xfId="2" applyFont="1" applyFill="1" applyBorder="1" applyAlignment="1">
      <alignment vertical="center"/>
    </xf>
    <xf numFmtId="0" fontId="4" fillId="0" borderId="39" xfId="2" applyFont="1" applyFill="1" applyBorder="1" applyAlignment="1">
      <alignment horizontal="center" vertical="center"/>
    </xf>
    <xf numFmtId="0" fontId="4" fillId="0" borderId="39" xfId="2" applyFont="1" applyFill="1" applyBorder="1" applyAlignment="1">
      <alignment vertical="center"/>
    </xf>
    <xf numFmtId="165" fontId="3" fillId="0" borderId="0" xfId="0" applyNumberFormat="1" applyFont="1" applyFill="1" applyBorder="1" applyProtection="1"/>
    <xf numFmtId="0" fontId="3" fillId="10" borderId="40" xfId="0" applyFont="1" applyFill="1" applyBorder="1" applyAlignment="1" applyProtection="1">
      <alignment horizontal="center"/>
      <protection locked="0"/>
    </xf>
    <xf numFmtId="169" fontId="3" fillId="10" borderId="38" xfId="0" applyNumberFormat="1" applyFont="1" applyFill="1" applyBorder="1" applyAlignment="1" applyProtection="1">
      <alignment horizontal="center"/>
      <protection locked="0"/>
    </xf>
    <xf numFmtId="166" fontId="3" fillId="11" borderId="39" xfId="0" applyNumberFormat="1" applyFont="1" applyFill="1" applyBorder="1" applyAlignment="1" applyProtection="1">
      <alignment horizontal="center"/>
      <protection locked="0"/>
    </xf>
    <xf numFmtId="165" fontId="3" fillId="12" borderId="39" xfId="0" applyNumberFormat="1" applyFont="1" applyFill="1" applyBorder="1" applyAlignment="1" applyProtection="1">
      <alignment horizontal="center"/>
    </xf>
    <xf numFmtId="166" fontId="3" fillId="13" borderId="39" xfId="0" applyNumberFormat="1" applyFont="1" applyFill="1" applyBorder="1" applyAlignment="1">
      <alignment horizontal="center"/>
    </xf>
    <xf numFmtId="165" fontId="3" fillId="14" borderId="39" xfId="0" applyNumberFormat="1" applyFont="1" applyFill="1" applyBorder="1" applyAlignment="1" applyProtection="1">
      <alignment horizont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43" xfId="0" applyFont="1" applyBorder="1" applyAlignment="1">
      <alignment vertical="center"/>
    </xf>
    <xf numFmtId="0" fontId="0" fillId="0" borderId="43" xfId="0" applyBorder="1"/>
    <xf numFmtId="0" fontId="3" fillId="15" borderId="0" xfId="0" applyFont="1" applyFill="1"/>
    <xf numFmtId="165" fontId="3" fillId="15" borderId="0" xfId="0" applyNumberFormat="1" applyFont="1" applyFill="1" applyBorder="1" applyProtection="1"/>
    <xf numFmtId="0" fontId="0" fillId="15" borderId="0" xfId="0" applyFill="1"/>
    <xf numFmtId="0" fontId="4" fillId="15" borderId="0" xfId="0" applyFont="1" applyFill="1"/>
    <xf numFmtId="166" fontId="4" fillId="15" borderId="0" xfId="0" applyNumberFormat="1" applyFont="1" applyFill="1"/>
    <xf numFmtId="0" fontId="9" fillId="15" borderId="0" xfId="0" applyFont="1" applyFill="1"/>
    <xf numFmtId="0" fontId="0" fillId="0" borderId="0" xfId="0" applyFill="1"/>
    <xf numFmtId="0" fontId="3" fillId="0" borderId="0" xfId="0" applyFont="1" applyFill="1"/>
    <xf numFmtId="0" fontId="9" fillId="0" borderId="0" xfId="0" applyFont="1" applyFill="1"/>
    <xf numFmtId="0" fontId="25" fillId="0" borderId="0" xfId="0" applyFont="1" applyAlignment="1">
      <alignment horizontal="right" vertical="center"/>
    </xf>
    <xf numFmtId="166" fontId="3" fillId="12" borderId="10" xfId="0" applyNumberFormat="1" applyFont="1" applyFill="1" applyBorder="1"/>
    <xf numFmtId="165" fontId="3" fillId="14" borderId="0" xfId="0" applyNumberFormat="1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166" fontId="4" fillId="5" borderId="24" xfId="0" applyNumberFormat="1" applyFont="1" applyFill="1" applyBorder="1" applyAlignment="1">
      <alignment horizontal="left" wrapText="1"/>
    </xf>
    <xf numFmtId="166" fontId="19" fillId="0" borderId="0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 applyProtection="1">
      <alignment vertical="top"/>
    </xf>
    <xf numFmtId="166" fontId="4" fillId="0" borderId="0" xfId="0" applyNumberFormat="1" applyFont="1" applyFill="1" applyBorder="1" applyAlignment="1" applyProtection="1">
      <alignment vertical="top"/>
    </xf>
    <xf numFmtId="2" fontId="4" fillId="0" borderId="0" xfId="0" applyNumberFormat="1" applyFont="1" applyFill="1" applyBorder="1" applyAlignment="1" applyProtection="1">
      <alignment vertical="top"/>
    </xf>
    <xf numFmtId="167" fontId="4" fillId="0" borderId="0" xfId="0" applyNumberFormat="1" applyFont="1" applyFill="1" applyBorder="1" applyAlignment="1" applyProtection="1">
      <alignment vertical="top"/>
    </xf>
    <xf numFmtId="165" fontId="6" fillId="0" borderId="3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65" fontId="4" fillId="4" borderId="34" xfId="0" applyNumberFormat="1" applyFont="1" applyFill="1" applyBorder="1" applyAlignment="1" applyProtection="1">
      <alignment horizontal="left"/>
    </xf>
    <xf numFmtId="166" fontId="3" fillId="4" borderId="13" xfId="0" applyNumberFormat="1" applyFont="1" applyFill="1" applyBorder="1"/>
    <xf numFmtId="166" fontId="4" fillId="4" borderId="13" xfId="0" applyNumberFormat="1" applyFont="1" applyFill="1" applyBorder="1"/>
    <xf numFmtId="165" fontId="4" fillId="4" borderId="34" xfId="0" applyNumberFormat="1" applyFont="1" applyFill="1" applyBorder="1" applyAlignment="1" applyProtection="1">
      <alignment horizontal="left" vertical="top"/>
    </xf>
    <xf numFmtId="165" fontId="4" fillId="4" borderId="25" xfId="0" applyNumberFormat="1" applyFont="1" applyFill="1" applyBorder="1" applyAlignment="1" applyProtection="1">
      <alignment horizontal="left" vertical="top"/>
    </xf>
    <xf numFmtId="0" fontId="26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165" fontId="4" fillId="4" borderId="25" xfId="0" applyNumberFormat="1" applyFont="1" applyFill="1" applyBorder="1" applyProtection="1"/>
    <xf numFmtId="9" fontId="4" fillId="5" borderId="24" xfId="0" applyNumberFormat="1" applyFont="1" applyFill="1" applyBorder="1" applyAlignment="1">
      <alignment horizontal="left"/>
    </xf>
    <xf numFmtId="166" fontId="0" fillId="4" borderId="35" xfId="0" applyNumberFormat="1" applyFill="1" applyBorder="1" applyAlignment="1" applyProtection="1">
      <alignment horizontal="left" vertical="center"/>
    </xf>
    <xf numFmtId="166" fontId="4" fillId="4" borderId="1" xfId="0" applyNumberFormat="1" applyFon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 applyProtection="1">
      <alignment vertical="center"/>
    </xf>
    <xf numFmtId="166" fontId="4" fillId="4" borderId="35" xfId="0" applyNumberFormat="1" applyFont="1" applyFill="1" applyBorder="1" applyAlignment="1" applyProtection="1">
      <alignment horizontal="left" vertical="center"/>
    </xf>
    <xf numFmtId="166" fontId="4" fillId="5" borderId="27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4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65" fontId="0" fillId="4" borderId="6" xfId="0" applyNumberFormat="1" applyFill="1" applyBorder="1" applyAlignment="1" applyProtection="1">
      <alignment vertical="center"/>
    </xf>
    <xf numFmtId="166" fontId="0" fillId="4" borderId="7" xfId="0" applyNumberFormat="1" applyFill="1" applyBorder="1" applyAlignment="1" applyProtection="1">
      <alignment horizontal="left" vertical="center"/>
    </xf>
    <xf numFmtId="166" fontId="0" fillId="4" borderId="7" xfId="0" applyNumberFormat="1" applyFill="1" applyBorder="1" applyAlignment="1" applyProtection="1">
      <alignment horizontal="right" vertical="center"/>
    </xf>
    <xf numFmtId="2" fontId="0" fillId="4" borderId="7" xfId="0" applyNumberFormat="1" applyFill="1" applyBorder="1" applyAlignment="1" applyProtection="1">
      <alignment vertical="center"/>
    </xf>
    <xf numFmtId="165" fontId="4" fillId="5" borderId="7" xfId="0" applyNumberFormat="1" applyFont="1" applyFill="1" applyBorder="1" applyAlignment="1" applyProtection="1">
      <alignment vertical="center"/>
    </xf>
    <xf numFmtId="2" fontId="4" fillId="4" borderId="7" xfId="0" applyNumberFormat="1" applyFont="1" applyFill="1" applyBorder="1" applyAlignment="1" applyProtection="1">
      <alignment vertical="center"/>
    </xf>
    <xf numFmtId="165" fontId="4" fillId="4" borderId="8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/>
    <xf numFmtId="166" fontId="4" fillId="5" borderId="27" xfId="0" applyNumberFormat="1" applyFont="1" applyFill="1" applyBorder="1" applyAlignment="1">
      <alignment horizontal="left"/>
    </xf>
    <xf numFmtId="166" fontId="4" fillId="5" borderId="27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6" fontId="3" fillId="13" borderId="13" xfId="0" applyNumberFormat="1" applyFont="1" applyFill="1" applyBorder="1"/>
    <xf numFmtId="166" fontId="0" fillId="0" borderId="13" xfId="0" applyNumberFormat="1" applyFill="1" applyBorder="1" applyAlignment="1" applyProtection="1">
      <alignment horizontal="right"/>
    </xf>
    <xf numFmtId="165" fontId="0" fillId="0" borderId="13" xfId="0" applyNumberFormat="1" applyFill="1" applyBorder="1" applyProtection="1"/>
    <xf numFmtId="2" fontId="11" fillId="0" borderId="13" xfId="0" applyNumberFormat="1" applyFont="1" applyFill="1" applyBorder="1" applyProtection="1"/>
    <xf numFmtId="165" fontId="12" fillId="0" borderId="15" xfId="0" applyNumberFormat="1" applyFont="1" applyFill="1" applyBorder="1" applyProtection="1"/>
    <xf numFmtId="9" fontId="4" fillId="5" borderId="22" xfId="0" applyNumberFormat="1" applyFont="1" applyFill="1" applyBorder="1" applyAlignment="1">
      <alignment horizontal="left" wrapText="1"/>
    </xf>
    <xf numFmtId="9" fontId="4" fillId="5" borderId="24" xfId="0" applyNumberFormat="1" applyFont="1" applyFill="1" applyBorder="1" applyAlignment="1">
      <alignment horizontal="left" wrapText="1"/>
    </xf>
    <xf numFmtId="165" fontId="4" fillId="4" borderId="13" xfId="0" applyNumberFormat="1" applyFont="1" applyFill="1" applyBorder="1" applyProtection="1"/>
    <xf numFmtId="165" fontId="0" fillId="4" borderId="22" xfId="0" applyNumberFormat="1" applyFill="1" applyBorder="1" applyAlignment="1" applyProtection="1">
      <alignment horizontal="left"/>
    </xf>
    <xf numFmtId="166" fontId="0" fillId="4" borderId="24" xfId="0" applyNumberFormat="1" applyFill="1" applyBorder="1"/>
    <xf numFmtId="166" fontId="3" fillId="13" borderId="0" xfId="0" applyNumberFormat="1" applyFont="1" applyFill="1" applyBorder="1"/>
    <xf numFmtId="166" fontId="4" fillId="4" borderId="1" xfId="0" applyNumberFormat="1" applyFon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 applyProtection="1">
      <alignment vertical="center"/>
    </xf>
    <xf numFmtId="165" fontId="0" fillId="4" borderId="27" xfId="0" applyNumberFormat="1" applyFill="1" applyBorder="1" applyAlignment="1" applyProtection="1">
      <alignment vertical="center"/>
    </xf>
    <xf numFmtId="166" fontId="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6" fontId="4" fillId="5" borderId="22" xfId="0" applyNumberFormat="1" applyFont="1" applyFill="1" applyBorder="1" applyAlignment="1">
      <alignment horizontal="left" wrapText="1"/>
    </xf>
    <xf numFmtId="166" fontId="9" fillId="5" borderId="27" xfId="0" applyNumberFormat="1" applyFont="1" applyFill="1" applyBorder="1" applyAlignment="1">
      <alignment horizontal="left" vertical="center"/>
    </xf>
    <xf numFmtId="166" fontId="4" fillId="4" borderId="7" xfId="0" applyNumberFormat="1" applyFont="1" applyFill="1" applyBorder="1" applyAlignment="1" applyProtection="1">
      <alignment horizontal="left" vertical="center"/>
    </xf>
    <xf numFmtId="166" fontId="4" fillId="4" borderId="34" xfId="0" applyNumberFormat="1" applyFont="1" applyFill="1" applyBorder="1" applyAlignment="1" applyProtection="1">
      <alignment horizontal="left"/>
    </xf>
    <xf numFmtId="166" fontId="9" fillId="5" borderId="22" xfId="0" applyNumberFormat="1" applyFont="1" applyFill="1" applyBorder="1" applyAlignment="1">
      <alignment horizontal="left"/>
    </xf>
    <xf numFmtId="166" fontId="0" fillId="0" borderId="7" xfId="0" applyNumberFormat="1" applyBorder="1" applyAlignment="1">
      <alignment vertical="center"/>
    </xf>
    <xf numFmtId="165" fontId="4" fillId="5" borderId="1" xfId="0" applyNumberFormat="1" applyFont="1" applyFill="1" applyBorder="1" applyAlignment="1" applyProtection="1">
      <alignment vertical="center"/>
    </xf>
    <xf numFmtId="2" fontId="18" fillId="4" borderId="7" xfId="0" applyNumberFormat="1" applyFont="1" applyFill="1" applyBorder="1" applyAlignment="1" applyProtection="1">
      <alignment vertical="center"/>
    </xf>
    <xf numFmtId="0" fontId="18" fillId="0" borderId="0" xfId="0" applyFont="1" applyAlignment="1">
      <alignment vertical="center"/>
    </xf>
    <xf numFmtId="165" fontId="4" fillId="4" borderId="25" xfId="2" applyNumberFormat="1" applyFont="1" applyFill="1" applyBorder="1" applyProtection="1"/>
    <xf numFmtId="9" fontId="4" fillId="5" borderId="24" xfId="2" applyNumberFormat="1" applyFont="1" applyFill="1" applyBorder="1" applyAlignment="1">
      <alignment horizontal="left"/>
    </xf>
    <xf numFmtId="166" fontId="4" fillId="0" borderId="0" xfId="2" applyNumberFormat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0" borderId="0" xfId="2" applyAlignment="1">
      <alignment vertical="center"/>
    </xf>
    <xf numFmtId="2" fontId="11" fillId="0" borderId="0" xfId="2" applyNumberFormat="1" applyFont="1" applyFill="1" applyBorder="1" applyProtection="1"/>
    <xf numFmtId="165" fontId="4" fillId="4" borderId="6" xfId="2" applyNumberFormat="1" applyFill="1" applyBorder="1" applyAlignment="1" applyProtection="1">
      <alignment vertical="center"/>
    </xf>
    <xf numFmtId="166" fontId="4" fillId="4" borderId="7" xfId="2" applyNumberFormat="1" applyFont="1" applyFill="1" applyBorder="1" applyAlignment="1" applyProtection="1">
      <alignment horizontal="left" vertical="center"/>
    </xf>
    <xf numFmtId="166" fontId="4" fillId="4" borderId="7" xfId="2" applyNumberFormat="1" applyFill="1" applyBorder="1" applyAlignment="1" applyProtection="1">
      <alignment horizontal="right" vertical="center"/>
    </xf>
    <xf numFmtId="166" fontId="4" fillId="4" borderId="7" xfId="2" applyNumberFormat="1" applyFill="1" applyBorder="1" applyAlignment="1" applyProtection="1">
      <alignment horizontal="left" vertical="center"/>
    </xf>
    <xf numFmtId="2" fontId="4" fillId="4" borderId="7" xfId="2" applyNumberFormat="1" applyFill="1" applyBorder="1" applyAlignment="1" applyProtection="1">
      <alignment vertical="center"/>
    </xf>
    <xf numFmtId="2" fontId="4" fillId="4" borderId="7" xfId="2" applyNumberFormat="1" applyFont="1" applyFill="1" applyBorder="1" applyAlignment="1" applyProtection="1">
      <alignment vertical="center"/>
    </xf>
    <xf numFmtId="165" fontId="4" fillId="4" borderId="8" xfId="2" applyNumberFormat="1" applyFont="1" applyFill="1" applyBorder="1" applyAlignment="1" applyProtection="1">
      <alignment vertical="center"/>
    </xf>
    <xf numFmtId="165" fontId="4" fillId="0" borderId="2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vertical="center"/>
    </xf>
    <xf numFmtId="166" fontId="3" fillId="12" borderId="39" xfId="2" applyNumberFormat="1" applyFont="1" applyFill="1" applyBorder="1" applyAlignment="1">
      <alignment horizontal="center"/>
    </xf>
    <xf numFmtId="166" fontId="3" fillId="13" borderId="39" xfId="2" applyNumberFormat="1" applyFont="1" applyFill="1" applyBorder="1" applyAlignment="1">
      <alignment horizontal="center"/>
    </xf>
    <xf numFmtId="165" fontId="3" fillId="3" borderId="39" xfId="2" applyNumberFormat="1" applyFont="1" applyFill="1" applyBorder="1" applyAlignment="1" applyProtection="1">
      <alignment horizontal="center"/>
    </xf>
    <xf numFmtId="165" fontId="3" fillId="14" borderId="39" xfId="2" applyNumberFormat="1" applyFont="1" applyFill="1" applyBorder="1" applyAlignment="1" applyProtection="1">
      <alignment horizontal="center"/>
    </xf>
    <xf numFmtId="0" fontId="17" fillId="0" borderId="0" xfId="2" applyFont="1"/>
    <xf numFmtId="166" fontId="4" fillId="4" borderId="35" xfId="2" applyNumberFormat="1" applyFont="1" applyFill="1" applyBorder="1"/>
    <xf numFmtId="166" fontId="4" fillId="4" borderId="1" xfId="2" applyNumberFormat="1" applyFont="1" applyFill="1" applyBorder="1" applyAlignment="1" applyProtection="1">
      <alignment horizontal="left"/>
    </xf>
    <xf numFmtId="165" fontId="4" fillId="4" borderId="24" xfId="2" applyNumberFormat="1" applyFill="1" applyBorder="1" applyProtection="1"/>
    <xf numFmtId="165" fontId="4" fillId="4" borderId="27" xfId="2" applyNumberFormat="1" applyFill="1" applyBorder="1" applyProtection="1"/>
    <xf numFmtId="166" fontId="3" fillId="0" borderId="2" xfId="0" applyNumberFormat="1" applyFont="1" applyFill="1" applyBorder="1" applyAlignment="1">
      <alignment vertical="center"/>
    </xf>
    <xf numFmtId="44" fontId="3" fillId="0" borderId="0" xfId="3" applyFont="1" applyFill="1" applyBorder="1" applyAlignment="1" applyProtection="1">
      <alignment horizontal="right" vertical="center"/>
    </xf>
    <xf numFmtId="165" fontId="6" fillId="0" borderId="3" xfId="0" applyNumberFormat="1" applyFont="1" applyFill="1" applyBorder="1" applyAlignment="1" applyProtection="1">
      <alignment vertical="center"/>
    </xf>
    <xf numFmtId="44" fontId="3" fillId="0" borderId="0" xfId="3" applyFont="1" applyBorder="1" applyAlignment="1" applyProtection="1">
      <alignment vertical="center"/>
    </xf>
    <xf numFmtId="44" fontId="3" fillId="0" borderId="0" xfId="3" applyFon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vertical="center"/>
    </xf>
    <xf numFmtId="166" fontId="0" fillId="0" borderId="3" xfId="0" applyNumberFormat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44" fontId="3" fillId="0" borderId="7" xfId="3" applyFont="1" applyFill="1" applyBorder="1" applyAlignment="1" applyProtection="1">
      <alignment horizontal="right" vertical="center"/>
    </xf>
    <xf numFmtId="44" fontId="3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6" fontId="3" fillId="16" borderId="2" xfId="0" applyNumberFormat="1" applyFont="1" applyFill="1" applyBorder="1" applyAlignment="1">
      <alignment vertical="center"/>
    </xf>
    <xf numFmtId="44" fontId="3" fillId="0" borderId="0" xfId="3" applyFont="1" applyBorder="1" applyAlignment="1">
      <alignment vertical="center"/>
    </xf>
    <xf numFmtId="0" fontId="0" fillId="0" borderId="3" xfId="0" applyBorder="1" applyAlignment="1">
      <alignment vertical="center"/>
    </xf>
    <xf numFmtId="166" fontId="3" fillId="16" borderId="6" xfId="0" applyNumberFormat="1" applyFont="1" applyFill="1" applyBorder="1" applyAlignment="1">
      <alignment vertical="center"/>
    </xf>
    <xf numFmtId="44" fontId="3" fillId="0" borderId="0" xfId="0" applyNumberFormat="1" applyFont="1" applyBorder="1"/>
    <xf numFmtId="0" fontId="4" fillId="0" borderId="6" xfId="0" applyFont="1" applyBorder="1"/>
    <xf numFmtId="164" fontId="3" fillId="0" borderId="4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0" fillId="0" borderId="41" xfId="0" applyBorder="1" applyAlignment="1">
      <alignment vertical="center"/>
    </xf>
    <xf numFmtId="44" fontId="18" fillId="2" borderId="7" xfId="0" applyNumberFormat="1" applyFont="1" applyFill="1" applyBorder="1"/>
    <xf numFmtId="0" fontId="28" fillId="0" borderId="0" xfId="0" applyFont="1" applyBorder="1" applyAlignment="1">
      <alignment horizontal="center"/>
    </xf>
    <xf numFmtId="0" fontId="29" fillId="0" borderId="0" xfId="0" applyFont="1"/>
    <xf numFmtId="164" fontId="3" fillId="0" borderId="7" xfId="0" applyNumberFormat="1" applyFont="1" applyBorder="1" applyAlignment="1">
      <alignment vertical="center"/>
    </xf>
    <xf numFmtId="169" fontId="3" fillId="10" borderId="40" xfId="0" applyNumberFormat="1" applyFont="1" applyFill="1" applyBorder="1" applyAlignment="1" applyProtection="1">
      <alignment horizontal="center"/>
      <protection locked="0"/>
    </xf>
    <xf numFmtId="166" fontId="3" fillId="11" borderId="42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169" fontId="3" fillId="0" borderId="40" xfId="0" applyNumberFormat="1" applyFont="1" applyFill="1" applyBorder="1" applyAlignment="1" applyProtection="1">
      <alignment horizontal="center"/>
    </xf>
    <xf numFmtId="0" fontId="16" fillId="0" borderId="0" xfId="1" applyFont="1" applyAlignment="1" applyProtection="1">
      <protection locked="0"/>
    </xf>
    <xf numFmtId="0" fontId="4" fillId="17" borderId="39" xfId="2" applyFont="1" applyFill="1" applyBorder="1" applyAlignment="1">
      <alignment horizontal="center" vertical="center"/>
    </xf>
    <xf numFmtId="0" fontId="4" fillId="17" borderId="39" xfId="2" applyFont="1" applyFill="1" applyBorder="1" applyAlignment="1">
      <alignment vertical="center"/>
    </xf>
    <xf numFmtId="0" fontId="4" fillId="17" borderId="39" xfId="2" applyFont="1" applyFill="1" applyBorder="1" applyAlignment="1">
      <alignment horizontal="left" vertical="center"/>
    </xf>
    <xf numFmtId="165" fontId="3" fillId="17" borderId="0" xfId="0" applyNumberFormat="1" applyFont="1" applyFill="1" applyBorder="1" applyProtection="1"/>
    <xf numFmtId="166" fontId="3" fillId="17" borderId="0" xfId="0" applyNumberFormat="1" applyFont="1" applyFill="1" applyBorder="1" applyAlignment="1" applyProtection="1">
      <alignment horizontal="right"/>
    </xf>
    <xf numFmtId="166" fontId="3" fillId="17" borderId="0" xfId="0" applyNumberFormat="1" applyFont="1" applyFill="1" applyBorder="1" applyAlignment="1" applyProtection="1">
      <alignment horizontal="left"/>
    </xf>
    <xf numFmtId="2" fontId="3" fillId="17" borderId="0" xfId="0" applyNumberFormat="1" applyFont="1" applyFill="1" applyBorder="1" applyProtection="1"/>
    <xf numFmtId="0" fontId="4" fillId="0" borderId="43" xfId="0" applyFont="1" applyFill="1" applyBorder="1" applyAlignment="1">
      <alignment vertical="center"/>
    </xf>
    <xf numFmtId="0" fontId="0" fillId="0" borderId="43" xfId="0" applyFill="1" applyBorder="1"/>
    <xf numFmtId="0" fontId="0" fillId="0" borderId="0" xfId="0" applyFill="1" applyAlignment="1">
      <alignment wrapText="1"/>
    </xf>
    <xf numFmtId="166" fontId="0" fillId="4" borderId="10" xfId="0" applyNumberFormat="1" applyFill="1" applyBorder="1" applyAlignment="1" applyProtection="1">
      <alignment vertical="top"/>
    </xf>
    <xf numFmtId="165" fontId="3" fillId="4" borderId="0" xfId="0" applyNumberFormat="1" applyFont="1" applyFill="1" applyBorder="1" applyAlignment="1" applyProtection="1">
      <alignment horizontal="left" wrapText="1"/>
    </xf>
    <xf numFmtId="0" fontId="0" fillId="5" borderId="0" xfId="0" applyFill="1" applyAlignment="1"/>
    <xf numFmtId="0" fontId="0" fillId="5" borderId="24" xfId="0" applyFill="1" applyBorder="1" applyAlignment="1"/>
    <xf numFmtId="166" fontId="4" fillId="4" borderId="0" xfId="0" applyNumberFormat="1" applyFont="1" applyFill="1" applyBorder="1" applyAlignment="1">
      <alignment wrapText="1"/>
    </xf>
    <xf numFmtId="166" fontId="4" fillId="4" borderId="29" xfId="0" applyNumberFormat="1" applyFont="1" applyFill="1" applyBorder="1" applyAlignment="1" applyProtection="1">
      <alignment horizontal="left"/>
    </xf>
    <xf numFmtId="0" fontId="0" fillId="0" borderId="29" xfId="0" applyBorder="1" applyAlignment="1"/>
    <xf numFmtId="166" fontId="4" fillId="4" borderId="32" xfId="0" applyNumberFormat="1" applyFont="1" applyFill="1" applyBorder="1" applyAlignment="1" applyProtection="1">
      <alignment horizontal="left"/>
    </xf>
    <xf numFmtId="0" fontId="0" fillId="0" borderId="32" xfId="0" applyBorder="1" applyAlignment="1"/>
    <xf numFmtId="165" fontId="4" fillId="4" borderId="32" xfId="0" applyNumberFormat="1" applyFont="1" applyFill="1" applyBorder="1" applyAlignment="1" applyProtection="1">
      <alignment horizontal="left"/>
    </xf>
  </cellXfs>
  <cellStyles count="4">
    <cellStyle name="Link" xfId="1" builtinId="8"/>
    <cellStyle name="Standard" xfId="0" builtinId="0"/>
    <cellStyle name="Standard 2" xfId="2"/>
    <cellStyle name="Währung" xfId="3" builtinId="4"/>
  </cellStyles>
  <dxfs count="178"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685800</xdr:colOff>
      <xdr:row>4</xdr:row>
      <xdr:rowOff>152400</xdr:rowOff>
    </xdr:to>
    <xdr:pic>
      <xdr:nvPicPr>
        <xdr:cNvPr id="64852" name="Grafik 6" descr="Logo: Geschäftsbereich Lebensministerium.Bayern.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133350</xdr:rowOff>
    </xdr:from>
    <xdr:to>
      <xdr:col>11</xdr:col>
      <xdr:colOff>1076325</xdr:colOff>
      <xdr:row>7</xdr:row>
      <xdr:rowOff>9525</xdr:rowOff>
    </xdr:to>
    <xdr:sp macro="" textlink="">
      <xdr:nvSpPr>
        <xdr:cNvPr id="64853" name="Rechteck 7"/>
        <xdr:cNvSpPr>
          <a:spLocks noChangeArrowheads="1"/>
        </xdr:cNvSpPr>
      </xdr:nvSpPr>
      <xdr:spPr bwMode="auto">
        <a:xfrm>
          <a:off x="9525" y="942975"/>
          <a:ext cx="9048750" cy="114300"/>
        </a:xfrm>
        <a:prstGeom prst="rect">
          <a:avLst/>
        </a:prstGeom>
        <a:solidFill>
          <a:srgbClr val="F9AA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152400</xdr:colOff>
      <xdr:row>0</xdr:row>
      <xdr:rowOff>123825</xdr:rowOff>
    </xdr:from>
    <xdr:to>
      <xdr:col>11</xdr:col>
      <xdr:colOff>962025</xdr:colOff>
      <xdr:row>4</xdr:row>
      <xdr:rowOff>76200</xdr:rowOff>
    </xdr:to>
    <xdr:pic>
      <xdr:nvPicPr>
        <xdr:cNvPr id="64854" name="Grafik 5" descr="Logo: Bayerisches Landesamt für Umwel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23825"/>
          <a:ext cx="1009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104775</xdr:rowOff>
    </xdr:from>
    <xdr:to>
      <xdr:col>15</xdr:col>
      <xdr:colOff>685800</xdr:colOff>
      <xdr:row>4</xdr:row>
      <xdr:rowOff>9525</xdr:rowOff>
    </xdr:to>
    <xdr:pic>
      <xdr:nvPicPr>
        <xdr:cNvPr id="27058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342900"/>
          <a:ext cx="521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95250</xdr:rowOff>
    </xdr:from>
    <xdr:to>
      <xdr:col>16</xdr:col>
      <xdr:colOff>142875</xdr:colOff>
      <xdr:row>4</xdr:row>
      <xdr:rowOff>28575</xdr:rowOff>
    </xdr:to>
    <xdr:pic>
      <xdr:nvPicPr>
        <xdr:cNvPr id="3530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333375"/>
          <a:ext cx="5457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</xdr:row>
      <xdr:rowOff>85725</xdr:rowOff>
    </xdr:from>
    <xdr:to>
      <xdr:col>16</xdr:col>
      <xdr:colOff>266700</xdr:colOff>
      <xdr:row>7</xdr:row>
      <xdr:rowOff>114300</xdr:rowOff>
    </xdr:to>
    <xdr:pic>
      <xdr:nvPicPr>
        <xdr:cNvPr id="4339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323850"/>
          <a:ext cx="55149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1</xdr:row>
      <xdr:rowOff>171450</xdr:rowOff>
    </xdr:from>
    <xdr:to>
      <xdr:col>15</xdr:col>
      <xdr:colOff>638175</xdr:colOff>
      <xdr:row>3</xdr:row>
      <xdr:rowOff>133350</xdr:rowOff>
    </xdr:to>
    <xdr:pic>
      <xdr:nvPicPr>
        <xdr:cNvPr id="3837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409575"/>
          <a:ext cx="5181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</xdr:row>
      <xdr:rowOff>152400</xdr:rowOff>
    </xdr:from>
    <xdr:to>
      <xdr:col>15</xdr:col>
      <xdr:colOff>228600</xdr:colOff>
      <xdr:row>2</xdr:row>
      <xdr:rowOff>171450</xdr:rowOff>
    </xdr:to>
    <xdr:pic>
      <xdr:nvPicPr>
        <xdr:cNvPr id="39298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4733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114300</xdr:rowOff>
    </xdr:from>
    <xdr:to>
      <xdr:col>15</xdr:col>
      <xdr:colOff>295275</xdr:colOff>
      <xdr:row>6</xdr:row>
      <xdr:rowOff>66675</xdr:rowOff>
    </xdr:to>
    <xdr:pic>
      <xdr:nvPicPr>
        <xdr:cNvPr id="3724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352425"/>
          <a:ext cx="5762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85725</xdr:rowOff>
    </xdr:from>
    <xdr:to>
      <xdr:col>14</xdr:col>
      <xdr:colOff>323850</xdr:colOff>
      <xdr:row>3</xdr:row>
      <xdr:rowOff>9525</xdr:rowOff>
    </xdr:to>
    <xdr:pic>
      <xdr:nvPicPr>
        <xdr:cNvPr id="4030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323850"/>
          <a:ext cx="5029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76200</xdr:rowOff>
    </xdr:from>
    <xdr:to>
      <xdr:col>16</xdr:col>
      <xdr:colOff>304800</xdr:colOff>
      <xdr:row>2</xdr:row>
      <xdr:rowOff>95250</xdr:rowOff>
    </xdr:to>
    <xdr:pic>
      <xdr:nvPicPr>
        <xdr:cNvPr id="6274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14325"/>
          <a:ext cx="5600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fu.bayern.de/natur/landschaftspflege_kostendatei/index.ht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O33"/>
  <sheetViews>
    <sheetView showGridLines="0" showRowColHeaders="0" tabSelected="1" topLeftCell="A7" zoomScale="135" zoomScaleNormal="135" workbookViewId="0">
      <selection activeCell="B28" sqref="B28"/>
    </sheetView>
  </sheetViews>
  <sheetFormatPr baseColWidth="10" defaultRowHeight="12.75" x14ac:dyDescent="0.2"/>
  <cols>
    <col min="1" max="1" width="2.28515625" customWidth="1"/>
    <col min="2" max="2" width="12.5703125" customWidth="1"/>
    <col min="3" max="3" width="13" customWidth="1"/>
    <col min="4" max="4" width="12.42578125" customWidth="1"/>
    <col min="5" max="5" width="11.85546875" customWidth="1"/>
    <col min="8" max="8" width="13.5703125" customWidth="1"/>
    <col min="9" max="9" width="13" customWidth="1"/>
    <col min="10" max="10" width="15.140625" customWidth="1"/>
    <col min="11" max="11" width="3" customWidth="1"/>
    <col min="12" max="12" width="16.42578125" customWidth="1"/>
    <col min="15" max="15" width="11.42578125" customWidth="1"/>
  </cols>
  <sheetData>
    <row r="3" spans="2:15" x14ac:dyDescent="0.2">
      <c r="J3" s="392" t="s">
        <v>256</v>
      </c>
    </row>
    <row r="4" spans="2:15" x14ac:dyDescent="0.2">
      <c r="J4" s="392" t="s">
        <v>257</v>
      </c>
      <c r="K4" s="26"/>
      <c r="L4" s="26"/>
    </row>
    <row r="5" spans="2:15" ht="12.75" customHeight="1" x14ac:dyDescent="0.2"/>
    <row r="7" spans="2:15" ht="6" customHeight="1" x14ac:dyDescent="0.2"/>
    <row r="9" spans="2:15" ht="20.25" x14ac:dyDescent="0.2">
      <c r="B9" s="359" t="s">
        <v>258</v>
      </c>
    </row>
    <row r="10" spans="2:15" ht="20.25" x14ac:dyDescent="0.2">
      <c r="B10" s="359"/>
    </row>
    <row r="11" spans="2:15" ht="15.75" x14ac:dyDescent="0.2">
      <c r="B11" s="393" t="s">
        <v>260</v>
      </c>
    </row>
    <row r="12" spans="2:15" ht="15" x14ac:dyDescent="0.2">
      <c r="B12" s="360"/>
    </row>
    <row r="13" spans="2:15" x14ac:dyDescent="0.2">
      <c r="B13" s="394" t="s">
        <v>325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</row>
    <row r="14" spans="2:15" x14ac:dyDescent="0.2"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</row>
    <row r="15" spans="2:15" s="26" customFormat="1" x14ac:dyDescent="0.2">
      <c r="B15" s="394" t="s">
        <v>262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</row>
    <row r="16" spans="2:15" s="26" customFormat="1" x14ac:dyDescent="0.2">
      <c r="B16" s="394" t="s">
        <v>270</v>
      </c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</row>
    <row r="17" spans="1:15" s="26" customFormat="1" x14ac:dyDescent="0.2">
      <c r="B17" s="395" t="s">
        <v>271</v>
      </c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</row>
    <row r="18" spans="1:15" x14ac:dyDescent="0.2"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</row>
    <row r="19" spans="1:15" ht="16.5" customHeight="1" x14ac:dyDescent="0.2">
      <c r="B19" s="395" t="s">
        <v>286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</row>
    <row r="20" spans="1:15" ht="19.5" customHeight="1" x14ac:dyDescent="0.2">
      <c r="B20" s="395" t="s">
        <v>263</v>
      </c>
      <c r="C20" s="395" t="s">
        <v>285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</row>
    <row r="21" spans="1:15" x14ac:dyDescent="0.2">
      <c r="B21" s="395" t="s">
        <v>264</v>
      </c>
      <c r="C21" s="395" t="s">
        <v>265</v>
      </c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</row>
    <row r="22" spans="1:15" x14ac:dyDescent="0.2">
      <c r="B22" s="395" t="s">
        <v>269</v>
      </c>
      <c r="C22" s="395" t="s">
        <v>266</v>
      </c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</row>
    <row r="23" spans="1:15" x14ac:dyDescent="0.2">
      <c r="B23" s="395"/>
      <c r="C23" s="395" t="s">
        <v>267</v>
      </c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</row>
    <row r="24" spans="1:15" x14ac:dyDescent="0.2">
      <c r="B24" s="395"/>
      <c r="C24" s="395" t="s">
        <v>268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</row>
    <row r="25" spans="1:15" x14ac:dyDescent="0.2"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</row>
    <row r="26" spans="1:15" ht="17.25" customHeight="1" x14ac:dyDescent="0.2">
      <c r="B26" s="395" t="s">
        <v>287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</row>
    <row r="27" spans="1:15" ht="14.25" customHeight="1" x14ac:dyDescent="0.2">
      <c r="B27" s="395" t="s">
        <v>288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</row>
    <row r="28" spans="1:15" x14ac:dyDescent="0.2">
      <c r="B28" s="504" t="s">
        <v>261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</row>
    <row r="29" spans="1:15" x14ac:dyDescent="0.2"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</row>
    <row r="30" spans="1:15" ht="16.5" customHeight="1" x14ac:dyDescent="0.2">
      <c r="B30" s="395" t="s">
        <v>289</v>
      </c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</row>
    <row r="31" spans="1:15" x14ac:dyDescent="0.2">
      <c r="A31" s="362"/>
      <c r="B31" s="362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1"/>
      <c r="N31" s="1"/>
      <c r="O31" s="1"/>
    </row>
    <row r="32" spans="1:15" ht="17.25" customHeight="1" x14ac:dyDescent="0.2">
      <c r="A32" s="361" t="s">
        <v>259</v>
      </c>
      <c r="L32" s="373" t="s">
        <v>324</v>
      </c>
      <c r="M32" s="1"/>
      <c r="N32" s="1"/>
      <c r="O32" s="1"/>
    </row>
    <row r="33" spans="2:2" x14ac:dyDescent="0.2">
      <c r="B33" s="361"/>
    </row>
  </sheetData>
  <sheetProtection sheet="1" objects="1" scenarios="1" selectLockedCells="1"/>
  <customSheetViews>
    <customSheetView guid="{8222D78C-43AE-428A-814E-F144A4F0B648}" scale="135" showGridLines="0" showRowCol="0" topLeftCell="A7">
      <selection activeCell="F11" sqref="F11"/>
      <pageMargins left="0.7" right="0.7" top="0.78740157499999996" bottom="0.78740157499999996" header="0.3" footer="0.3"/>
      <pageSetup paperSize="9" orientation="landscape" r:id="rId1"/>
    </customSheetView>
    <customSheetView guid="{92639A7F-88A7-48EC-8D90-A815F71B7425}" scale="135" showGridLines="0" showRowCol="0">
      <selection activeCell="F11" sqref="F11"/>
      <pageMargins left="0.7" right="0.7" top="0.78740157499999996" bottom="0.78740157499999996" header="0.3" footer="0.3"/>
      <pageSetup paperSize="9" orientation="landscape" r:id="rId2"/>
    </customSheetView>
  </customSheetViews>
  <hyperlinks>
    <hyperlink ref="B28" r:id="rId3"/>
  </hyperlinks>
  <pageMargins left="0.7" right="0.7" top="0.78740157499999996" bottom="0.78740157499999996" header="0.3" footer="0.3"/>
  <pageSetup paperSize="9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rgb="FF00B050"/>
    <pageSetUpPr fitToPage="1"/>
  </sheetPr>
  <dimension ref="A1:O60"/>
  <sheetViews>
    <sheetView showGridLines="0" showRowColHeaders="0" zoomScale="90" zoomScaleNormal="90" workbookViewId="0">
      <selection activeCell="B15" sqref="B15"/>
    </sheetView>
  </sheetViews>
  <sheetFormatPr baseColWidth="10" defaultRowHeight="12.75" x14ac:dyDescent="0.2"/>
  <cols>
    <col min="1" max="1" width="2.28515625" customWidth="1"/>
    <col min="2" max="2" width="30" customWidth="1"/>
    <col min="3" max="3" width="10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style="131" customWidth="1"/>
    <col min="9" max="9" width="7.7109375" customWidth="1"/>
  </cols>
  <sheetData>
    <row r="1" spans="1:10" ht="18.75" customHeight="1" x14ac:dyDescent="0.2">
      <c r="A1" s="387" t="s">
        <v>170</v>
      </c>
      <c r="B1" s="389"/>
      <c r="C1" s="222"/>
      <c r="D1" s="222"/>
      <c r="E1" s="223" t="s">
        <v>1</v>
      </c>
      <c r="F1" s="223"/>
      <c r="G1" s="224"/>
      <c r="H1" s="225"/>
      <c r="J1" s="468" t="s">
        <v>295</v>
      </c>
    </row>
    <row r="2" spans="1:10" ht="34.5" customHeight="1" x14ac:dyDescent="0.2">
      <c r="A2" s="171"/>
      <c r="B2" s="516" t="s">
        <v>59</v>
      </c>
      <c r="C2" s="517"/>
      <c r="D2" s="517"/>
      <c r="E2" s="517"/>
      <c r="F2" s="518"/>
      <c r="G2" s="227"/>
      <c r="H2" s="228"/>
    </row>
    <row r="3" spans="1:10" ht="51" customHeight="1" x14ac:dyDescent="0.2">
      <c r="A3" s="171"/>
      <c r="B3" s="519" t="s">
        <v>119</v>
      </c>
      <c r="C3" s="517"/>
      <c r="D3" s="517"/>
      <c r="E3" s="517"/>
      <c r="F3" s="518"/>
      <c r="G3" s="229"/>
      <c r="H3" s="228"/>
    </row>
    <row r="4" spans="1:10" ht="12.75" customHeight="1" x14ac:dyDescent="0.2">
      <c r="A4" s="171"/>
      <c r="B4" s="172" t="s">
        <v>120</v>
      </c>
      <c r="C4" s="173"/>
      <c r="D4" s="173"/>
      <c r="E4" s="173"/>
      <c r="F4" s="173"/>
      <c r="G4" s="396" t="s">
        <v>41</v>
      </c>
      <c r="H4" s="397" t="s">
        <v>99</v>
      </c>
    </row>
    <row r="5" spans="1:10" ht="12.75" customHeight="1" x14ac:dyDescent="0.2">
      <c r="A5" s="171"/>
      <c r="B5" s="172" t="s">
        <v>121</v>
      </c>
      <c r="C5" s="173"/>
      <c r="D5" s="173"/>
      <c r="E5" s="173"/>
      <c r="F5" s="173"/>
      <c r="G5" s="227" t="s">
        <v>58</v>
      </c>
      <c r="H5" s="262" t="s">
        <v>60</v>
      </c>
    </row>
    <row r="6" spans="1:10" ht="12.75" customHeight="1" x14ac:dyDescent="0.2">
      <c r="A6" s="171"/>
      <c r="B6" s="172" t="s">
        <v>122</v>
      </c>
      <c r="C6" s="173"/>
      <c r="D6" s="173"/>
      <c r="E6" s="173"/>
      <c r="F6" s="173"/>
      <c r="G6" s="229" t="s">
        <v>61</v>
      </c>
      <c r="H6" s="262" t="s">
        <v>62</v>
      </c>
    </row>
    <row r="7" spans="1:10" ht="12.75" customHeight="1" x14ac:dyDescent="0.2">
      <c r="A7" s="171"/>
      <c r="B7" s="172" t="s">
        <v>123</v>
      </c>
      <c r="C7" s="173"/>
      <c r="D7" s="173"/>
      <c r="E7" s="173"/>
      <c r="F7" s="173"/>
      <c r="G7" s="229"/>
      <c r="H7" s="228"/>
    </row>
    <row r="8" spans="1:10" ht="12.75" customHeight="1" x14ac:dyDescent="0.2">
      <c r="A8" s="171"/>
      <c r="B8" s="172" t="s">
        <v>124</v>
      </c>
      <c r="C8" s="173"/>
      <c r="D8" s="173"/>
      <c r="E8" s="173"/>
      <c r="F8" s="173"/>
      <c r="G8" s="229"/>
      <c r="H8" s="228"/>
    </row>
    <row r="9" spans="1:10" ht="12.75" customHeight="1" x14ac:dyDescent="0.2">
      <c r="A9" s="171"/>
      <c r="B9" s="172" t="s">
        <v>125</v>
      </c>
      <c r="C9" s="173"/>
      <c r="D9" s="173"/>
      <c r="E9" s="173"/>
      <c r="F9" s="173"/>
      <c r="G9" s="229"/>
      <c r="H9" s="228"/>
    </row>
    <row r="10" spans="1:10" ht="12.75" customHeight="1" x14ac:dyDescent="0.2">
      <c r="A10" s="230"/>
      <c r="B10" s="172" t="s">
        <v>126</v>
      </c>
      <c r="C10" s="173"/>
      <c r="D10" s="173"/>
      <c r="E10" s="231"/>
      <c r="F10" s="231"/>
      <c r="G10" s="229"/>
      <c r="H10" s="228"/>
    </row>
    <row r="11" spans="1:10" ht="12.75" customHeight="1" x14ac:dyDescent="0.2">
      <c r="A11" s="230"/>
      <c r="B11" s="172" t="s">
        <v>127</v>
      </c>
      <c r="C11" s="173"/>
      <c r="D11" s="173"/>
      <c r="E11" s="231"/>
      <c r="F11" s="231"/>
      <c r="G11" s="229"/>
      <c r="H11" s="228"/>
    </row>
    <row r="12" spans="1:10" ht="12" customHeight="1" x14ac:dyDescent="0.2">
      <c r="A12" s="232"/>
      <c r="B12" s="256"/>
      <c r="C12" s="182"/>
      <c r="D12" s="182"/>
      <c r="E12" s="183"/>
      <c r="F12" s="183"/>
      <c r="G12" s="234"/>
      <c r="H12" s="235"/>
      <c r="I12" s="12"/>
    </row>
    <row r="13" spans="1:10" s="404" customFormat="1" ht="23.25" customHeight="1" x14ac:dyDescent="0.2">
      <c r="A13" s="405"/>
      <c r="B13" s="405"/>
      <c r="C13" s="405"/>
      <c r="D13" s="405"/>
      <c r="E13" s="405"/>
      <c r="F13" s="405"/>
      <c r="G13" s="406" t="s">
        <v>304</v>
      </c>
      <c r="H13" s="435"/>
    </row>
    <row r="14" spans="1:10" ht="21" customHeight="1" thickBot="1" x14ac:dyDescent="0.25">
      <c r="A14" s="2"/>
      <c r="B14" s="2"/>
      <c r="C14" s="2"/>
      <c r="D14" s="255"/>
      <c r="E14" s="2"/>
      <c r="F14" s="2"/>
      <c r="G14" s="2"/>
      <c r="H14" s="128"/>
    </row>
    <row r="15" spans="1:10" x14ac:dyDescent="0.2">
      <c r="A15" s="236"/>
      <c r="B15" s="237" t="s">
        <v>319</v>
      </c>
      <c r="C15" s="238">
        <v>4.5</v>
      </c>
      <c r="D15" s="239" t="s">
        <v>209</v>
      </c>
      <c r="E15" s="240">
        <v>24</v>
      </c>
      <c r="F15" s="241" t="s">
        <v>69</v>
      </c>
      <c r="G15" s="240">
        <f>+C15*(E15/60)</f>
        <v>1.8</v>
      </c>
      <c r="H15" s="264" t="s">
        <v>175</v>
      </c>
      <c r="I15" s="46"/>
    </row>
    <row r="16" spans="1:10" x14ac:dyDescent="0.2">
      <c r="A16" s="244"/>
      <c r="B16" s="176" t="s">
        <v>40</v>
      </c>
      <c r="C16" s="307">
        <v>2.8</v>
      </c>
      <c r="D16" s="176" t="s">
        <v>209</v>
      </c>
      <c r="E16" s="246">
        <v>1</v>
      </c>
      <c r="F16" s="247" t="s">
        <v>69</v>
      </c>
      <c r="G16" s="246">
        <f>+E16*(C16/60)</f>
        <v>4.6666666666666662E-2</v>
      </c>
      <c r="H16" s="265" t="s">
        <v>175</v>
      </c>
      <c r="I16" s="26"/>
    </row>
    <row r="17" spans="1:9" x14ac:dyDescent="0.2">
      <c r="A17" s="244"/>
      <c r="B17" s="258" t="s">
        <v>56</v>
      </c>
      <c r="C17" s="307">
        <v>0.8</v>
      </c>
      <c r="D17" s="176" t="s">
        <v>2</v>
      </c>
      <c r="E17" s="246">
        <v>0.35</v>
      </c>
      <c r="F17" s="317" t="s">
        <v>33</v>
      </c>
      <c r="G17" s="250">
        <f>+E17*C17</f>
        <v>0.27999999999999997</v>
      </c>
      <c r="H17" s="309" t="s">
        <v>33</v>
      </c>
      <c r="I17" s="26"/>
    </row>
    <row r="18" spans="1:9" s="404" customFormat="1" ht="21.75" customHeight="1" thickBot="1" x14ac:dyDescent="0.25">
      <c r="A18" s="408"/>
      <c r="B18" s="440"/>
      <c r="C18" s="410"/>
      <c r="D18" s="409"/>
      <c r="E18" s="445"/>
      <c r="F18" s="444"/>
      <c r="G18" s="413">
        <f>SUM(G15:G17)</f>
        <v>2.1266666666666665</v>
      </c>
      <c r="H18" s="414" t="s">
        <v>175</v>
      </c>
    </row>
    <row r="19" spans="1:9" s="1" customFormat="1" ht="18.75" customHeight="1" x14ac:dyDescent="0.2">
      <c r="A19" s="132"/>
      <c r="B19" s="374" t="s">
        <v>219</v>
      </c>
      <c r="C19" s="60"/>
      <c r="D19" s="60"/>
      <c r="E19" s="61"/>
      <c r="F19" s="62"/>
      <c r="G19" s="319">
        <f>G17+SUM(G15:G16)*E20*E21*E22*E23*E24*E25*E26</f>
        <v>2.1266666666666665</v>
      </c>
      <c r="H19" s="320" t="s">
        <v>175</v>
      </c>
    </row>
    <row r="20" spans="1:9" x14ac:dyDescent="0.2">
      <c r="A20" s="123"/>
      <c r="B20" s="19" t="s">
        <v>6</v>
      </c>
      <c r="C20" s="17" t="s">
        <v>223</v>
      </c>
      <c r="D20" s="22" t="s">
        <v>4</v>
      </c>
      <c r="E20" s="24">
        <v>1</v>
      </c>
      <c r="F20" s="29"/>
      <c r="G20" s="16"/>
      <c r="H20" s="121"/>
      <c r="I20" s="26"/>
    </row>
    <row r="21" spans="1:9" x14ac:dyDescent="0.2">
      <c r="A21" s="123"/>
      <c r="B21" s="19" t="s">
        <v>7</v>
      </c>
      <c r="C21" s="17" t="s">
        <v>70</v>
      </c>
      <c r="D21" s="22" t="s">
        <v>3</v>
      </c>
      <c r="E21" s="24">
        <v>1</v>
      </c>
      <c r="F21" s="29"/>
      <c r="G21" s="16"/>
      <c r="H21" s="121"/>
      <c r="I21" s="12"/>
    </row>
    <row r="22" spans="1:9" x14ac:dyDescent="0.2">
      <c r="A22" s="123"/>
      <c r="B22" s="19" t="s">
        <v>13</v>
      </c>
      <c r="C22" s="17" t="s">
        <v>70</v>
      </c>
      <c r="D22" s="22" t="s">
        <v>27</v>
      </c>
      <c r="E22" s="24">
        <v>1</v>
      </c>
      <c r="F22" s="29"/>
      <c r="G22" s="16"/>
      <c r="H22" s="121"/>
      <c r="I22" s="26"/>
    </row>
    <row r="23" spans="1:9" x14ac:dyDescent="0.2">
      <c r="A23" s="123"/>
      <c r="B23" s="19" t="s">
        <v>14</v>
      </c>
      <c r="C23" s="17" t="s">
        <v>70</v>
      </c>
      <c r="D23" s="22"/>
      <c r="E23" s="24">
        <v>1</v>
      </c>
      <c r="F23" s="29"/>
      <c r="G23" s="16"/>
      <c r="H23" s="121"/>
    </row>
    <row r="24" spans="1:9" x14ac:dyDescent="0.2">
      <c r="A24" s="123"/>
      <c r="B24" s="19" t="s">
        <v>63</v>
      </c>
      <c r="C24" s="17">
        <v>500</v>
      </c>
      <c r="D24" s="22" t="s">
        <v>9</v>
      </c>
      <c r="E24" s="24">
        <v>1</v>
      </c>
      <c r="F24" s="29"/>
      <c r="G24" s="16"/>
      <c r="H24" s="121"/>
    </row>
    <row r="25" spans="1:9" x14ac:dyDescent="0.2">
      <c r="A25" s="123"/>
      <c r="B25" s="19" t="s">
        <v>16</v>
      </c>
      <c r="C25" s="17" t="s">
        <v>70</v>
      </c>
      <c r="D25" s="22"/>
      <c r="E25" s="24">
        <v>1</v>
      </c>
      <c r="F25" s="29"/>
      <c r="G25" s="16"/>
      <c r="H25" s="121"/>
    </row>
    <row r="26" spans="1:9" x14ac:dyDescent="0.2">
      <c r="A26" s="124"/>
      <c r="B26" s="20" t="s">
        <v>17</v>
      </c>
      <c r="C26" s="57" t="s">
        <v>70</v>
      </c>
      <c r="D26" s="23" t="s">
        <v>2</v>
      </c>
      <c r="E26" s="25">
        <v>1</v>
      </c>
      <c r="F26" s="30"/>
      <c r="G26" s="18"/>
      <c r="H26" s="129"/>
    </row>
    <row r="27" spans="1:9" s="1" customFormat="1" ht="18" customHeight="1" x14ac:dyDescent="0.2">
      <c r="A27" s="123"/>
      <c r="B27" s="430" t="s">
        <v>8</v>
      </c>
      <c r="C27" s="17"/>
      <c r="D27" s="17"/>
      <c r="E27" s="24"/>
      <c r="F27" s="16"/>
      <c r="G27" s="323">
        <f>G17+SUM(G15:G16)*E28*E29*E30*E31*E32*E33*E34</f>
        <v>2.1266666666666665</v>
      </c>
      <c r="H27" s="322" t="s">
        <v>175</v>
      </c>
    </row>
    <row r="28" spans="1:9" x14ac:dyDescent="0.2">
      <c r="A28" s="123"/>
      <c r="B28" s="19" t="s">
        <v>6</v>
      </c>
      <c r="C28" s="17" t="s">
        <v>223</v>
      </c>
      <c r="D28" s="22" t="s">
        <v>4</v>
      </c>
      <c r="E28" s="24">
        <v>1</v>
      </c>
      <c r="F28" s="29"/>
      <c r="G28" s="16"/>
      <c r="H28" s="121"/>
      <c r="I28" s="26"/>
    </row>
    <row r="29" spans="1:9" x14ac:dyDescent="0.2">
      <c r="A29" s="123"/>
      <c r="B29" s="19" t="s">
        <v>7</v>
      </c>
      <c r="C29" s="17" t="s">
        <v>70</v>
      </c>
      <c r="D29" s="22" t="s">
        <v>3</v>
      </c>
      <c r="E29" s="24">
        <v>1</v>
      </c>
      <c r="F29" s="29"/>
      <c r="G29" s="16"/>
      <c r="H29" s="121"/>
      <c r="I29" s="12"/>
    </row>
    <row r="30" spans="1:9" x14ac:dyDescent="0.2">
      <c r="A30" s="123"/>
      <c r="B30" s="19" t="s">
        <v>13</v>
      </c>
      <c r="C30" s="17" t="s">
        <v>70</v>
      </c>
      <c r="D30" s="22" t="s">
        <v>27</v>
      </c>
      <c r="E30" s="24">
        <v>1</v>
      </c>
      <c r="F30" s="29"/>
      <c r="G30" s="16"/>
      <c r="H30" s="121"/>
      <c r="I30" s="26"/>
    </row>
    <row r="31" spans="1:9" x14ac:dyDescent="0.2">
      <c r="A31" s="123"/>
      <c r="B31" s="19" t="s">
        <v>14</v>
      </c>
      <c r="C31" s="17" t="s">
        <v>70</v>
      </c>
      <c r="D31" s="22"/>
      <c r="E31" s="24">
        <v>1</v>
      </c>
      <c r="F31" s="29"/>
      <c r="G31" s="16"/>
      <c r="H31" s="121"/>
    </row>
    <row r="32" spans="1:9" x14ac:dyDescent="0.2">
      <c r="A32" s="123"/>
      <c r="B32" s="19" t="s">
        <v>63</v>
      </c>
      <c r="C32" s="17" t="s">
        <v>224</v>
      </c>
      <c r="D32" s="22" t="s">
        <v>9</v>
      </c>
      <c r="E32" s="24">
        <v>1</v>
      </c>
      <c r="F32" s="29"/>
      <c r="G32" s="16"/>
      <c r="H32" s="121"/>
    </row>
    <row r="33" spans="1:9" x14ac:dyDescent="0.2">
      <c r="A33" s="123"/>
      <c r="B33" s="19" t="s">
        <v>16</v>
      </c>
      <c r="C33" s="17" t="s">
        <v>70</v>
      </c>
      <c r="D33" s="22"/>
      <c r="E33" s="24">
        <v>1</v>
      </c>
      <c r="F33" s="29"/>
      <c r="G33" s="16"/>
      <c r="H33" s="121"/>
    </row>
    <row r="34" spans="1:9" x14ac:dyDescent="0.2">
      <c r="A34" s="124"/>
      <c r="B34" s="20" t="s">
        <v>17</v>
      </c>
      <c r="C34" s="57" t="s">
        <v>70</v>
      </c>
      <c r="D34" s="23" t="s">
        <v>2</v>
      </c>
      <c r="E34" s="25">
        <v>1</v>
      </c>
      <c r="F34" s="30"/>
      <c r="G34" s="18"/>
      <c r="H34" s="129"/>
    </row>
    <row r="35" spans="1:9" ht="18" customHeight="1" x14ac:dyDescent="0.2">
      <c r="A35" s="125"/>
      <c r="B35" s="118" t="s">
        <v>0</v>
      </c>
      <c r="C35" s="42"/>
      <c r="D35" s="42"/>
      <c r="E35" s="43"/>
      <c r="F35" s="7"/>
      <c r="G35" s="321">
        <f>G17+SUM(G15:G16)*E36*E37*E38*E39*E40*E41*E42</f>
        <v>2.3113333333333332</v>
      </c>
      <c r="H35" s="322" t="s">
        <v>175</v>
      </c>
    </row>
    <row r="36" spans="1:9" x14ac:dyDescent="0.2">
      <c r="A36" s="123"/>
      <c r="B36" s="19" t="s">
        <v>6</v>
      </c>
      <c r="C36" s="17" t="s">
        <v>223</v>
      </c>
      <c r="D36" s="22" t="s">
        <v>4</v>
      </c>
      <c r="E36" s="24">
        <v>1</v>
      </c>
      <c r="F36" s="29"/>
      <c r="G36" s="16"/>
      <c r="H36" s="121"/>
      <c r="I36" s="26"/>
    </row>
    <row r="37" spans="1:9" x14ac:dyDescent="0.2">
      <c r="A37" s="123"/>
      <c r="B37" s="19" t="s">
        <v>7</v>
      </c>
      <c r="C37" s="17" t="s">
        <v>70</v>
      </c>
      <c r="D37" s="22" t="s">
        <v>3</v>
      </c>
      <c r="E37" s="24">
        <v>1</v>
      </c>
      <c r="F37" s="29"/>
      <c r="G37" s="16"/>
      <c r="H37" s="121"/>
    </row>
    <row r="38" spans="1:9" x14ac:dyDescent="0.2">
      <c r="A38" s="123"/>
      <c r="B38" s="19" t="s">
        <v>13</v>
      </c>
      <c r="C38" s="17" t="s">
        <v>70</v>
      </c>
      <c r="D38" s="22" t="s">
        <v>27</v>
      </c>
      <c r="E38" s="24">
        <v>1</v>
      </c>
      <c r="F38" s="16"/>
      <c r="G38" s="16"/>
      <c r="H38" s="121"/>
      <c r="I38" s="26"/>
    </row>
    <row r="39" spans="1:9" x14ac:dyDescent="0.2">
      <c r="A39" s="123"/>
      <c r="B39" s="19" t="s">
        <v>14</v>
      </c>
      <c r="C39" s="17" t="s">
        <v>70</v>
      </c>
      <c r="D39" s="22"/>
      <c r="E39" s="24">
        <v>1</v>
      </c>
      <c r="F39" s="29"/>
      <c r="G39" s="16"/>
      <c r="H39" s="121"/>
      <c r="I39" s="27"/>
    </row>
    <row r="40" spans="1:9" x14ac:dyDescent="0.2">
      <c r="A40" s="123"/>
      <c r="B40" s="19" t="s">
        <v>63</v>
      </c>
      <c r="C40" s="17" t="s">
        <v>225</v>
      </c>
      <c r="D40" s="22" t="s">
        <v>9</v>
      </c>
      <c r="E40" s="24">
        <v>1.1000000000000001</v>
      </c>
      <c r="F40" s="29"/>
      <c r="G40" s="16"/>
      <c r="H40" s="121"/>
      <c r="I40" s="26"/>
    </row>
    <row r="41" spans="1:9" x14ac:dyDescent="0.2">
      <c r="A41" s="123"/>
      <c r="B41" s="19" t="s">
        <v>16</v>
      </c>
      <c r="C41" s="17" t="s">
        <v>70</v>
      </c>
      <c r="D41" s="22"/>
      <c r="E41" s="24">
        <v>1</v>
      </c>
      <c r="F41" s="29"/>
      <c r="G41" s="16"/>
      <c r="H41" s="121"/>
    </row>
    <row r="42" spans="1:9" x14ac:dyDescent="0.2">
      <c r="A42" s="124"/>
      <c r="B42" s="20" t="s">
        <v>17</v>
      </c>
      <c r="C42" s="57" t="s">
        <v>70</v>
      </c>
      <c r="D42" s="23" t="s">
        <v>2</v>
      </c>
      <c r="E42" s="25">
        <v>1</v>
      </c>
      <c r="F42" s="30"/>
      <c r="G42" s="18"/>
      <c r="H42" s="129"/>
    </row>
    <row r="43" spans="1:9" ht="18" customHeight="1" x14ac:dyDescent="0.2">
      <c r="A43" s="126"/>
      <c r="B43" s="375" t="s">
        <v>5</v>
      </c>
      <c r="C43" s="17"/>
      <c r="D43" s="42"/>
      <c r="E43" s="43"/>
      <c r="F43" s="7"/>
      <c r="G43" s="321">
        <f>G17+SUM(G15:G16)*E44*E45*E46*E47*E48*E49*E50</f>
        <v>3.1469499999999999</v>
      </c>
      <c r="H43" s="322" t="s">
        <v>175</v>
      </c>
    </row>
    <row r="44" spans="1:9" x14ac:dyDescent="0.2">
      <c r="A44" s="123"/>
      <c r="B44" s="19" t="s">
        <v>6</v>
      </c>
      <c r="C44" s="17" t="s">
        <v>222</v>
      </c>
      <c r="D44" s="22" t="s">
        <v>4</v>
      </c>
      <c r="E44" s="24">
        <v>1.35</v>
      </c>
      <c r="F44" s="24"/>
      <c r="G44" s="16"/>
      <c r="H44" s="121"/>
      <c r="I44" s="26"/>
    </row>
    <row r="45" spans="1:9" x14ac:dyDescent="0.2">
      <c r="A45" s="123"/>
      <c r="B45" s="19" t="s">
        <v>7</v>
      </c>
      <c r="C45" s="17" t="s">
        <v>70</v>
      </c>
      <c r="D45" s="22" t="s">
        <v>3</v>
      </c>
      <c r="E45" s="24">
        <v>1</v>
      </c>
      <c r="F45" s="29"/>
      <c r="G45" s="16"/>
      <c r="H45" s="121"/>
    </row>
    <row r="46" spans="1:9" x14ac:dyDescent="0.2">
      <c r="A46" s="123"/>
      <c r="B46" s="19" t="s">
        <v>13</v>
      </c>
      <c r="C46" s="17" t="s">
        <v>70</v>
      </c>
      <c r="D46" s="22" t="s">
        <v>27</v>
      </c>
      <c r="E46" s="24">
        <v>1</v>
      </c>
      <c r="F46" s="16"/>
      <c r="G46" s="16"/>
      <c r="H46" s="121"/>
      <c r="I46" s="26"/>
    </row>
    <row r="47" spans="1:9" x14ac:dyDescent="0.2">
      <c r="A47" s="123"/>
      <c r="B47" s="19" t="s">
        <v>14</v>
      </c>
      <c r="C47" s="17" t="s">
        <v>70</v>
      </c>
      <c r="D47" s="22"/>
      <c r="E47" s="24">
        <v>1</v>
      </c>
      <c r="F47" s="29"/>
      <c r="G47" s="16"/>
      <c r="H47" s="121"/>
    </row>
    <row r="48" spans="1:9" x14ac:dyDescent="0.2">
      <c r="A48" s="123"/>
      <c r="B48" s="19" t="s">
        <v>63</v>
      </c>
      <c r="C48" s="17" t="s">
        <v>65</v>
      </c>
      <c r="D48" s="22" t="s">
        <v>9</v>
      </c>
      <c r="E48" s="24">
        <v>1.1499999999999999</v>
      </c>
      <c r="F48" s="29"/>
      <c r="G48" s="16"/>
      <c r="H48" s="121"/>
      <c r="I48" s="26"/>
    </row>
    <row r="49" spans="1:15" x14ac:dyDescent="0.2">
      <c r="A49" s="123"/>
      <c r="B49" s="19" t="s">
        <v>16</v>
      </c>
      <c r="C49" s="17" t="s">
        <v>70</v>
      </c>
      <c r="D49" s="22"/>
      <c r="E49" s="24">
        <v>1</v>
      </c>
      <c r="F49" s="29"/>
      <c r="G49" s="16"/>
      <c r="H49" s="121"/>
    </row>
    <row r="50" spans="1:15" ht="13.5" thickBot="1" x14ac:dyDescent="0.25">
      <c r="A50" s="127"/>
      <c r="B50" s="38" t="s">
        <v>17</v>
      </c>
      <c r="C50" s="58" t="s">
        <v>70</v>
      </c>
      <c r="D50" s="48" t="s">
        <v>2</v>
      </c>
      <c r="E50" s="39">
        <v>1</v>
      </c>
      <c r="F50" s="44"/>
      <c r="G50" s="40"/>
      <c r="H50" s="122"/>
    </row>
    <row r="51" spans="1:15" ht="16.5" customHeight="1" x14ac:dyDescent="0.2">
      <c r="A51" s="6"/>
      <c r="B51" s="7"/>
      <c r="C51" s="8"/>
      <c r="D51" s="9"/>
      <c r="E51" s="5"/>
      <c r="F51" s="8"/>
      <c r="G51" s="10"/>
      <c r="H51" s="130"/>
    </row>
    <row r="52" spans="1:15" x14ac:dyDescent="0.2">
      <c r="A52" s="2"/>
      <c r="B52" s="28"/>
      <c r="C52" s="3"/>
      <c r="D52" s="3"/>
      <c r="E52" s="4"/>
      <c r="F52" s="2"/>
      <c r="G52" s="2"/>
      <c r="H52" s="128"/>
    </row>
    <row r="53" spans="1:15" x14ac:dyDescent="0.2">
      <c r="A53" s="362"/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</row>
    <row r="54" spans="1:15" ht="17.25" customHeight="1" x14ac:dyDescent="0.2">
      <c r="A54" s="361" t="s">
        <v>259</v>
      </c>
      <c r="H54"/>
      <c r="N54" s="361"/>
      <c r="O54" s="373" t="s">
        <v>324</v>
      </c>
    </row>
    <row r="56" spans="1:15" x14ac:dyDescent="0.2">
      <c r="B56" s="13"/>
      <c r="C56" s="13"/>
      <c r="D56" s="13"/>
      <c r="E56" s="53"/>
    </row>
    <row r="57" spans="1:15" x14ac:dyDescent="0.2">
      <c r="B57" s="49"/>
      <c r="C57" s="51"/>
      <c r="D57" s="50"/>
    </row>
    <row r="58" spans="1:15" x14ac:dyDescent="0.2">
      <c r="B58" s="13"/>
      <c r="C58" s="52"/>
      <c r="D58" s="13"/>
    </row>
    <row r="59" spans="1:15" x14ac:dyDescent="0.2">
      <c r="B59" s="13"/>
      <c r="C59" s="52"/>
      <c r="D59" s="13"/>
    </row>
    <row r="60" spans="1:15" x14ac:dyDescent="0.2">
      <c r="B60" s="13"/>
      <c r="C60" s="52"/>
      <c r="D60" s="13"/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B15" sqref="B15"/>
      <pageMargins left="0.70866141732283472" right="0.70866141732283472" top="0.78740157480314965" bottom="0.78740157480314965" header="0.31496062992125984" footer="0.31496062992125984"/>
      <pageSetup paperSize="9" scale="83" orientation="landscape" r:id="rId1"/>
    </customSheetView>
    <customSheetView guid="{92639A7F-88A7-48EC-8D90-A815F71B7425}" scale="90" showGridLines="0" showRowCol="0" fitToPage="1">
      <selection activeCell="B15" sqref="B15"/>
      <pageMargins left="0.70866141732283472" right="0.70866141732283472" top="0.78740157480314965" bottom="0.78740157480314965" header="0.31496062992125984" footer="0.31496062992125984"/>
      <pageSetup paperSize="9" scale="83" orientation="landscape" r:id="rId2"/>
    </customSheetView>
  </customSheetViews>
  <mergeCells count="2">
    <mergeCell ref="B2:F2"/>
    <mergeCell ref="B3:F3"/>
  </mergeCells>
  <pageMargins left="0.70866141732283472" right="0.70866141732283472" top="0.78740157480314965" bottom="0.78740157480314965" header="0.31496062992125984" footer="0.31496062992125984"/>
  <pageSetup paperSize="9" scale="83"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rgb="FFFFC000"/>
    <pageSetUpPr fitToPage="1"/>
  </sheetPr>
  <dimension ref="A1:O51"/>
  <sheetViews>
    <sheetView showGridLines="0" showRowColHeaders="0" zoomScale="90" zoomScaleNormal="90" workbookViewId="0">
      <selection activeCell="J14" sqref="J14"/>
    </sheetView>
  </sheetViews>
  <sheetFormatPr baseColWidth="10" defaultRowHeight="12.75" x14ac:dyDescent="0.2"/>
  <cols>
    <col min="1" max="1" width="2.28515625" customWidth="1"/>
    <col min="2" max="2" width="26.140625" customWidth="1"/>
    <col min="3" max="3" width="10" customWidth="1"/>
    <col min="4" max="4" width="6.5703125" customWidth="1"/>
    <col min="5" max="5" width="8.85546875" customWidth="1"/>
    <col min="6" max="6" width="7.85546875" customWidth="1"/>
    <col min="7" max="7" width="17.85546875" customWidth="1"/>
    <col min="8" max="8" width="10" style="131" customWidth="1"/>
    <col min="9" max="9" width="7.7109375" customWidth="1"/>
    <col min="10" max="10" width="18.7109375" customWidth="1"/>
    <col min="12" max="12" width="18.42578125" customWidth="1"/>
  </cols>
  <sheetData>
    <row r="1" spans="1:10" ht="18.75" customHeight="1" x14ac:dyDescent="0.2">
      <c r="A1" s="387" t="s">
        <v>45</v>
      </c>
      <c r="B1" s="222"/>
      <c r="C1" s="222"/>
      <c r="D1" s="222"/>
      <c r="E1" s="223" t="s">
        <v>1</v>
      </c>
      <c r="F1" s="223"/>
      <c r="G1" s="224"/>
      <c r="H1" s="261"/>
      <c r="J1" s="468" t="s">
        <v>295</v>
      </c>
    </row>
    <row r="2" spans="1:10" ht="23.25" customHeight="1" x14ac:dyDescent="0.2">
      <c r="A2" s="171"/>
      <c r="B2" s="226" t="s">
        <v>46</v>
      </c>
      <c r="C2" s="173"/>
      <c r="D2" s="173"/>
      <c r="E2" s="173"/>
      <c r="F2" s="173"/>
      <c r="G2" s="396" t="s">
        <v>48</v>
      </c>
      <c r="H2" s="397" t="s">
        <v>49</v>
      </c>
    </row>
    <row r="3" spans="1:10" ht="17.25" customHeight="1" x14ac:dyDescent="0.2">
      <c r="A3" s="171"/>
      <c r="B3" s="172" t="s">
        <v>47</v>
      </c>
      <c r="C3" s="173"/>
      <c r="D3" s="173"/>
      <c r="E3" s="173"/>
      <c r="F3" s="173"/>
      <c r="G3" s="227" t="s">
        <v>50</v>
      </c>
      <c r="H3" s="262" t="s">
        <v>51</v>
      </c>
    </row>
    <row r="4" spans="1:10" ht="14.25" customHeight="1" x14ac:dyDescent="0.2">
      <c r="A4" s="171"/>
      <c r="B4" s="172" t="s">
        <v>293</v>
      </c>
      <c r="C4" s="173"/>
      <c r="D4" s="173"/>
      <c r="E4" s="173"/>
      <c r="F4" s="173"/>
      <c r="G4" s="229" t="s">
        <v>11</v>
      </c>
      <c r="H4" s="262" t="s">
        <v>12</v>
      </c>
    </row>
    <row r="5" spans="1:10" ht="16.5" customHeight="1" x14ac:dyDescent="0.2">
      <c r="A5" s="230"/>
      <c r="B5" s="519" t="s">
        <v>294</v>
      </c>
      <c r="C5" s="517"/>
      <c r="D5" s="517"/>
      <c r="E5" s="517"/>
      <c r="F5" s="518"/>
      <c r="G5" s="229" t="s">
        <v>13</v>
      </c>
      <c r="H5" s="378" t="s">
        <v>199</v>
      </c>
    </row>
    <row r="6" spans="1:10" ht="7.5" customHeight="1" x14ac:dyDescent="0.2">
      <c r="A6" s="232"/>
      <c r="B6" s="256"/>
      <c r="C6" s="182"/>
      <c r="D6" s="182"/>
      <c r="E6" s="183"/>
      <c r="F6" s="183"/>
      <c r="G6" s="234"/>
      <c r="H6" s="417"/>
      <c r="I6" s="12"/>
    </row>
    <row r="7" spans="1:10" s="404" customFormat="1" ht="22.5" customHeight="1" x14ac:dyDescent="0.2">
      <c r="A7" s="405"/>
      <c r="B7" s="405"/>
      <c r="C7" s="405"/>
      <c r="D7" s="405"/>
      <c r="E7" s="405"/>
      <c r="F7" s="405"/>
      <c r="G7" s="406" t="s">
        <v>305</v>
      </c>
      <c r="H7" s="435"/>
    </row>
    <row r="8" spans="1:10" ht="24" customHeight="1" thickBot="1" x14ac:dyDescent="0.25">
      <c r="A8" s="2"/>
      <c r="B8" s="2"/>
      <c r="C8" s="2"/>
      <c r="D8" s="255"/>
      <c r="E8" s="2"/>
      <c r="F8" s="2"/>
      <c r="G8" s="2"/>
      <c r="H8" s="128"/>
    </row>
    <row r="9" spans="1:10" x14ac:dyDescent="0.2">
      <c r="A9" s="236"/>
      <c r="B9" s="237" t="s">
        <v>320</v>
      </c>
      <c r="C9" s="238">
        <v>1.9</v>
      </c>
      <c r="D9" s="239" t="s">
        <v>207</v>
      </c>
      <c r="E9" s="240">
        <v>20</v>
      </c>
      <c r="F9" s="241" t="s">
        <v>69</v>
      </c>
      <c r="G9" s="242">
        <f>+C9*(E9/60)</f>
        <v>0.6333333333333333</v>
      </c>
      <c r="H9" s="243" t="s">
        <v>19</v>
      </c>
      <c r="I9" s="54"/>
    </row>
    <row r="10" spans="1:10" x14ac:dyDescent="0.2">
      <c r="A10" s="244"/>
      <c r="B10" s="176" t="s">
        <v>52</v>
      </c>
      <c r="C10" s="245">
        <v>1.9</v>
      </c>
      <c r="D10" s="176" t="s">
        <v>207</v>
      </c>
      <c r="E10" s="246">
        <v>12</v>
      </c>
      <c r="F10" s="247" t="s">
        <v>69</v>
      </c>
      <c r="G10" s="248">
        <f>+E10*(C10/60)</f>
        <v>0.37999999999999995</v>
      </c>
      <c r="H10" s="249" t="s">
        <v>19</v>
      </c>
    </row>
    <row r="11" spans="1:10" x14ac:dyDescent="0.2">
      <c r="A11" s="244"/>
      <c r="B11" s="176" t="s">
        <v>10</v>
      </c>
      <c r="C11" s="307">
        <v>1.9</v>
      </c>
      <c r="D11" s="176" t="s">
        <v>207</v>
      </c>
      <c r="E11" s="246">
        <v>37.32</v>
      </c>
      <c r="F11" s="317" t="s">
        <v>69</v>
      </c>
      <c r="G11" s="250">
        <f>+E11*(C11/60)</f>
        <v>1.1817999999999997</v>
      </c>
      <c r="H11" s="309" t="s">
        <v>19</v>
      </c>
      <c r="I11" s="12"/>
    </row>
    <row r="12" spans="1:10" s="404" customFormat="1" ht="22.5" customHeight="1" thickBot="1" x14ac:dyDescent="0.25">
      <c r="A12" s="408"/>
      <c r="B12" s="440"/>
      <c r="C12" s="410"/>
      <c r="D12" s="409"/>
      <c r="E12" s="411"/>
      <c r="F12" s="444"/>
      <c r="G12" s="413">
        <f>SUM(G9:G11)</f>
        <v>2.1951333333333327</v>
      </c>
      <c r="H12" s="414" t="s">
        <v>19</v>
      </c>
    </row>
    <row r="13" spans="1:10" s="1" customFormat="1" x14ac:dyDescent="0.2">
      <c r="A13" s="59"/>
      <c r="B13" s="374" t="s">
        <v>219</v>
      </c>
      <c r="C13" s="60"/>
      <c r="D13" s="60"/>
      <c r="E13" s="61"/>
      <c r="F13" s="62"/>
      <c r="G13" s="319">
        <f>+G12*E14*E15*E16*E17*E18*E19*E20</f>
        <v>2.1951333333333327</v>
      </c>
      <c r="H13" s="320" t="s">
        <v>19</v>
      </c>
    </row>
    <row r="14" spans="1:10" x14ac:dyDescent="0.2">
      <c r="A14" s="31"/>
      <c r="B14" s="19" t="s">
        <v>6</v>
      </c>
      <c r="C14" s="17" t="s">
        <v>70</v>
      </c>
      <c r="D14" s="22" t="s">
        <v>4</v>
      </c>
      <c r="E14" s="24">
        <v>1</v>
      </c>
      <c r="F14" s="29"/>
      <c r="G14" s="16"/>
      <c r="H14" s="121"/>
      <c r="I14" s="12"/>
    </row>
    <row r="15" spans="1:10" x14ac:dyDescent="0.2">
      <c r="A15" s="31"/>
      <c r="B15" s="19" t="s">
        <v>7</v>
      </c>
      <c r="C15" s="17" t="s">
        <v>70</v>
      </c>
      <c r="D15" s="22" t="s">
        <v>3</v>
      </c>
      <c r="E15" s="24">
        <v>1</v>
      </c>
      <c r="F15" s="29"/>
      <c r="G15" s="16"/>
      <c r="H15" s="121"/>
      <c r="I15" s="12"/>
    </row>
    <row r="16" spans="1:10" x14ac:dyDescent="0.2">
      <c r="A16" s="31"/>
      <c r="B16" s="19" t="s">
        <v>13</v>
      </c>
      <c r="C16" s="17">
        <v>82</v>
      </c>
      <c r="D16" s="22" t="s">
        <v>27</v>
      </c>
      <c r="E16" s="24">
        <v>1</v>
      </c>
      <c r="F16" s="16"/>
      <c r="G16" s="16"/>
      <c r="H16" s="121"/>
      <c r="I16" s="26"/>
    </row>
    <row r="17" spans="1:9" x14ac:dyDescent="0.2">
      <c r="A17" s="31"/>
      <c r="B17" s="19" t="s">
        <v>14</v>
      </c>
      <c r="C17" s="17" t="s">
        <v>70</v>
      </c>
      <c r="D17" s="22"/>
      <c r="E17" s="24">
        <v>1</v>
      </c>
      <c r="F17" s="29"/>
      <c r="G17" s="16"/>
      <c r="H17" s="121"/>
    </row>
    <row r="18" spans="1:9" x14ac:dyDescent="0.2">
      <c r="A18" s="31"/>
      <c r="B18" s="19" t="s">
        <v>15</v>
      </c>
      <c r="C18" s="17" t="s">
        <v>70</v>
      </c>
      <c r="D18" s="22" t="s">
        <v>9</v>
      </c>
      <c r="E18" s="24">
        <v>1</v>
      </c>
      <c r="F18" s="29"/>
      <c r="G18" s="16"/>
      <c r="H18" s="121"/>
    </row>
    <row r="19" spans="1:9" x14ac:dyDescent="0.2">
      <c r="A19" s="31"/>
      <c r="B19" s="19" t="s">
        <v>16</v>
      </c>
      <c r="C19" s="17" t="s">
        <v>70</v>
      </c>
      <c r="D19" s="22"/>
      <c r="E19" s="24">
        <v>1</v>
      </c>
      <c r="F19" s="29"/>
      <c r="G19" s="16"/>
      <c r="H19" s="121"/>
    </row>
    <row r="20" spans="1:9" x14ac:dyDescent="0.2">
      <c r="A20" s="33"/>
      <c r="B20" s="20" t="s">
        <v>17</v>
      </c>
      <c r="C20" s="45">
        <v>0</v>
      </c>
      <c r="D20" s="23" t="s">
        <v>2</v>
      </c>
      <c r="E20" s="25">
        <v>1</v>
      </c>
      <c r="F20" s="30"/>
      <c r="G20" s="18"/>
      <c r="H20" s="129"/>
      <c r="I20" s="26"/>
    </row>
    <row r="21" spans="1:9" s="1" customFormat="1" ht="18" customHeight="1" x14ac:dyDescent="0.2">
      <c r="A21" s="31"/>
      <c r="B21" s="430" t="s">
        <v>8</v>
      </c>
      <c r="C21" s="17"/>
      <c r="D21" s="17"/>
      <c r="E21" s="24"/>
      <c r="F21" s="16"/>
      <c r="G21" s="323">
        <f>+G12*E22*E23*E24*E25*E26*E27*E28</f>
        <v>6.2232029999999989</v>
      </c>
      <c r="H21" s="322" t="s">
        <v>19</v>
      </c>
    </row>
    <row r="22" spans="1:9" x14ac:dyDescent="0.2">
      <c r="A22" s="31"/>
      <c r="B22" s="19" t="s">
        <v>6</v>
      </c>
      <c r="C22" s="17" t="s">
        <v>70</v>
      </c>
      <c r="D22" s="22" t="s">
        <v>4</v>
      </c>
      <c r="E22" s="24">
        <v>1</v>
      </c>
      <c r="F22" s="29"/>
      <c r="G22" s="16"/>
      <c r="H22" s="121"/>
      <c r="I22" s="12"/>
    </row>
    <row r="23" spans="1:9" x14ac:dyDescent="0.2">
      <c r="A23" s="31"/>
      <c r="B23" s="19" t="s">
        <v>7</v>
      </c>
      <c r="C23" s="17" t="s">
        <v>70</v>
      </c>
      <c r="D23" s="22" t="s">
        <v>3</v>
      </c>
      <c r="E23" s="24">
        <v>1</v>
      </c>
      <c r="F23" s="29"/>
      <c r="G23" s="16"/>
      <c r="H23" s="121"/>
      <c r="I23" s="12"/>
    </row>
    <row r="24" spans="1:9" x14ac:dyDescent="0.2">
      <c r="A24" s="31"/>
      <c r="B24" s="19" t="s">
        <v>13</v>
      </c>
      <c r="C24" s="17" t="s">
        <v>154</v>
      </c>
      <c r="D24" s="22" t="s">
        <v>27</v>
      </c>
      <c r="E24" s="24">
        <v>2.1</v>
      </c>
      <c r="F24" s="16"/>
      <c r="G24" s="16"/>
      <c r="H24" s="121"/>
      <c r="I24" s="26"/>
    </row>
    <row r="25" spans="1:9" x14ac:dyDescent="0.2">
      <c r="A25" s="31"/>
      <c r="B25" s="19" t="s">
        <v>14</v>
      </c>
      <c r="C25" s="17" t="s">
        <v>70</v>
      </c>
      <c r="D25" s="22"/>
      <c r="E25" s="24">
        <v>1</v>
      </c>
      <c r="F25" s="29"/>
      <c r="G25" s="16"/>
      <c r="H25" s="121"/>
    </row>
    <row r="26" spans="1:9" x14ac:dyDescent="0.2">
      <c r="A26" s="31"/>
      <c r="B26" s="19" t="s">
        <v>15</v>
      </c>
      <c r="C26" s="17" t="s">
        <v>70</v>
      </c>
      <c r="D26" s="22" t="s">
        <v>9</v>
      </c>
      <c r="E26" s="24">
        <v>1</v>
      </c>
      <c r="F26" s="29"/>
      <c r="G26" s="16"/>
      <c r="H26" s="121"/>
    </row>
    <row r="27" spans="1:9" x14ac:dyDescent="0.2">
      <c r="A27" s="31"/>
      <c r="B27" s="19" t="s">
        <v>16</v>
      </c>
      <c r="C27" s="17" t="s">
        <v>70</v>
      </c>
      <c r="D27" s="22"/>
      <c r="E27" s="24">
        <v>1</v>
      </c>
      <c r="F27" s="29"/>
      <c r="G27" s="16"/>
      <c r="H27" s="121"/>
    </row>
    <row r="28" spans="1:9" x14ac:dyDescent="0.2">
      <c r="A28" s="33"/>
      <c r="B28" s="20" t="s">
        <v>17</v>
      </c>
      <c r="C28" s="45">
        <v>5</v>
      </c>
      <c r="D28" s="23" t="s">
        <v>2</v>
      </c>
      <c r="E28" s="25">
        <v>1.35</v>
      </c>
      <c r="F28" s="30"/>
      <c r="G28" s="18"/>
      <c r="H28" s="129"/>
      <c r="I28" s="26"/>
    </row>
    <row r="29" spans="1:9" ht="18.75" customHeight="1" x14ac:dyDescent="0.2">
      <c r="A29" s="35"/>
      <c r="B29" s="118" t="s">
        <v>0</v>
      </c>
      <c r="C29" s="42"/>
      <c r="D29" s="42"/>
      <c r="E29" s="43"/>
      <c r="F29" s="7"/>
      <c r="G29" s="321">
        <f>+G12*E30*E31*E32*E33*E34*E35*E36</f>
        <v>8.8902899999999985</v>
      </c>
      <c r="H29" s="322" t="s">
        <v>19</v>
      </c>
    </row>
    <row r="30" spans="1:9" x14ac:dyDescent="0.2">
      <c r="A30" s="31"/>
      <c r="B30" s="19" t="s">
        <v>6</v>
      </c>
      <c r="C30" s="17" t="s">
        <v>70</v>
      </c>
      <c r="D30" s="22" t="s">
        <v>4</v>
      </c>
      <c r="E30" s="24">
        <v>1</v>
      </c>
      <c r="F30" s="29"/>
      <c r="G30" s="16"/>
      <c r="H30" s="121"/>
      <c r="I30" s="12"/>
    </row>
    <row r="31" spans="1:9" x14ac:dyDescent="0.2">
      <c r="A31" s="31"/>
      <c r="B31" s="19" t="s">
        <v>7</v>
      </c>
      <c r="C31" s="17" t="s">
        <v>70</v>
      </c>
      <c r="D31" s="22" t="s">
        <v>3</v>
      </c>
      <c r="E31" s="24">
        <v>1</v>
      </c>
      <c r="F31" s="29"/>
      <c r="G31" s="16"/>
      <c r="H31" s="121"/>
    </row>
    <row r="32" spans="1:9" x14ac:dyDescent="0.2">
      <c r="A32" s="31"/>
      <c r="B32" s="19" t="s">
        <v>13</v>
      </c>
      <c r="C32" s="17" t="s">
        <v>28</v>
      </c>
      <c r="D32" s="22" t="s">
        <v>27</v>
      </c>
      <c r="E32" s="24">
        <v>3</v>
      </c>
      <c r="F32" s="16"/>
      <c r="G32" s="16"/>
      <c r="H32" s="121"/>
      <c r="I32" s="26"/>
    </row>
    <row r="33" spans="1:11" x14ac:dyDescent="0.2">
      <c r="A33" s="31"/>
      <c r="B33" s="19" t="s">
        <v>14</v>
      </c>
      <c r="C33" s="17" t="s">
        <v>70</v>
      </c>
      <c r="D33" s="22"/>
      <c r="E33" s="24">
        <v>1</v>
      </c>
      <c r="F33" s="29"/>
      <c r="G33" s="16"/>
      <c r="H33" s="121"/>
      <c r="I33" s="27"/>
    </row>
    <row r="34" spans="1:11" x14ac:dyDescent="0.2">
      <c r="A34" s="31"/>
      <c r="B34" s="19" t="s">
        <v>15</v>
      </c>
      <c r="C34" s="17" t="s">
        <v>70</v>
      </c>
      <c r="D34" s="22" t="s">
        <v>9</v>
      </c>
      <c r="E34" s="24">
        <v>1</v>
      </c>
      <c r="F34" s="29"/>
      <c r="G34" s="16"/>
      <c r="H34" s="121"/>
    </row>
    <row r="35" spans="1:11" x14ac:dyDescent="0.2">
      <c r="A35" s="31"/>
      <c r="B35" s="19" t="s">
        <v>16</v>
      </c>
      <c r="C35" s="17" t="s">
        <v>70</v>
      </c>
      <c r="D35" s="22"/>
      <c r="E35" s="24">
        <v>1</v>
      </c>
      <c r="F35" s="29"/>
      <c r="G35" s="16"/>
      <c r="H35" s="121"/>
    </row>
    <row r="36" spans="1:11" x14ac:dyDescent="0.2">
      <c r="A36" s="33"/>
      <c r="B36" s="20" t="s">
        <v>17</v>
      </c>
      <c r="C36" s="45">
        <v>5</v>
      </c>
      <c r="D36" s="23" t="s">
        <v>2</v>
      </c>
      <c r="E36" s="25">
        <v>1.35</v>
      </c>
      <c r="F36" s="30"/>
      <c r="G36" s="18"/>
      <c r="H36" s="129"/>
    </row>
    <row r="37" spans="1:11" ht="18" customHeight="1" x14ac:dyDescent="0.2">
      <c r="A37" s="36"/>
      <c r="B37" s="375" t="s">
        <v>5</v>
      </c>
      <c r="C37" s="17"/>
      <c r="D37" s="42"/>
      <c r="E37" s="43"/>
      <c r="F37" s="7"/>
      <c r="G37" s="321">
        <f>+G12*E38*E39*E40*E41*E42*E43*E44</f>
        <v>15.409835999999997</v>
      </c>
      <c r="H37" s="322" t="s">
        <v>19</v>
      </c>
    </row>
    <row r="38" spans="1:11" x14ac:dyDescent="0.2">
      <c r="A38" s="31"/>
      <c r="B38" s="19" t="s">
        <v>6</v>
      </c>
      <c r="C38" s="17" t="s">
        <v>70</v>
      </c>
      <c r="D38" s="22" t="s">
        <v>4</v>
      </c>
      <c r="E38" s="24">
        <v>1</v>
      </c>
      <c r="F38" s="29"/>
      <c r="G38" s="16"/>
      <c r="H38" s="121"/>
      <c r="I38" s="26"/>
    </row>
    <row r="39" spans="1:11" x14ac:dyDescent="0.2">
      <c r="A39" s="31"/>
      <c r="B39" s="19" t="s">
        <v>7</v>
      </c>
      <c r="C39" s="17" t="s">
        <v>70</v>
      </c>
      <c r="D39" s="22" t="s">
        <v>3</v>
      </c>
      <c r="E39" s="24">
        <v>1</v>
      </c>
      <c r="F39" s="29"/>
      <c r="G39" s="16"/>
      <c r="H39" s="121"/>
    </row>
    <row r="40" spans="1:11" x14ac:dyDescent="0.2">
      <c r="A40" s="31"/>
      <c r="B40" s="19" t="s">
        <v>13</v>
      </c>
      <c r="C40" s="17" t="s">
        <v>29</v>
      </c>
      <c r="D40" s="22" t="s">
        <v>27</v>
      </c>
      <c r="E40" s="24">
        <v>5.2</v>
      </c>
      <c r="F40" s="16"/>
      <c r="G40" s="16"/>
      <c r="H40" s="121"/>
      <c r="I40" s="26"/>
    </row>
    <row r="41" spans="1:11" x14ac:dyDescent="0.2">
      <c r="A41" s="31"/>
      <c r="B41" s="19" t="s">
        <v>14</v>
      </c>
      <c r="C41" s="17" t="s">
        <v>70</v>
      </c>
      <c r="D41" s="22"/>
      <c r="E41" s="24">
        <v>1</v>
      </c>
      <c r="F41" s="29"/>
      <c r="G41" s="16"/>
      <c r="H41" s="121"/>
    </row>
    <row r="42" spans="1:11" x14ac:dyDescent="0.2">
      <c r="A42" s="31"/>
      <c r="B42" s="19" t="s">
        <v>15</v>
      </c>
      <c r="C42" s="17" t="s">
        <v>70</v>
      </c>
      <c r="D42" s="22" t="s">
        <v>9</v>
      </c>
      <c r="E42" s="24">
        <v>1</v>
      </c>
      <c r="F42" s="29"/>
      <c r="G42" s="16"/>
      <c r="H42" s="121"/>
    </row>
    <row r="43" spans="1:11" x14ac:dyDescent="0.2">
      <c r="A43" s="31"/>
      <c r="B43" s="19" t="s">
        <v>16</v>
      </c>
      <c r="C43" s="17" t="s">
        <v>70</v>
      </c>
      <c r="D43" s="22"/>
      <c r="E43" s="24">
        <v>1</v>
      </c>
      <c r="F43" s="29"/>
      <c r="G43" s="16"/>
      <c r="H43" s="121"/>
    </row>
    <row r="44" spans="1:11" ht="13.5" thickBot="1" x14ac:dyDescent="0.25">
      <c r="A44" s="37"/>
      <c r="B44" s="38" t="s">
        <v>17</v>
      </c>
      <c r="C44" s="47">
        <v>5</v>
      </c>
      <c r="D44" s="48" t="s">
        <v>2</v>
      </c>
      <c r="E44" s="39">
        <v>1.35</v>
      </c>
      <c r="F44" s="44"/>
      <c r="G44" s="40"/>
      <c r="H44" s="122"/>
    </row>
    <row r="45" spans="1:11" ht="16.5" customHeight="1" x14ac:dyDescent="0.2">
      <c r="A45" s="6"/>
      <c r="B45" s="7"/>
      <c r="C45" s="8"/>
      <c r="D45" s="9"/>
      <c r="E45" s="5"/>
      <c r="F45" s="8"/>
      <c r="G45" s="10"/>
      <c r="H45" s="130"/>
    </row>
    <row r="46" spans="1:11" ht="16.5" customHeight="1" x14ac:dyDescent="0.2">
      <c r="A46" s="6"/>
      <c r="B46" s="365" t="s">
        <v>272</v>
      </c>
      <c r="C46" s="366"/>
      <c r="D46" s="364"/>
      <c r="E46" s="364"/>
      <c r="F46" s="364"/>
      <c r="G46" s="364"/>
      <c r="H46" s="364"/>
      <c r="I46" s="364"/>
      <c r="J46" s="366"/>
      <c r="K46" s="370"/>
    </row>
    <row r="47" spans="1:11" x14ac:dyDescent="0.2">
      <c r="B47" s="368" t="s">
        <v>53</v>
      </c>
      <c r="C47" s="366"/>
      <c r="D47" s="366"/>
      <c r="E47" s="366"/>
      <c r="F47" s="366"/>
      <c r="G47" s="366"/>
      <c r="H47" s="366"/>
      <c r="I47" s="369"/>
      <c r="J47" s="366"/>
      <c r="K47" s="370"/>
    </row>
    <row r="50" spans="1:15" x14ac:dyDescent="0.2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</row>
    <row r="51" spans="1:15" ht="17.25" customHeight="1" x14ac:dyDescent="0.2">
      <c r="A51" s="361" t="s">
        <v>259</v>
      </c>
      <c r="H51"/>
      <c r="N51" s="361"/>
      <c r="O51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 topLeftCell="A19">
      <selection activeCell="J14" sqref="J14"/>
      <pageMargins left="0.70866141732283472" right="0.70866141732283472" top="0.78740157480314965" bottom="0.78740157480314965" header="0.31496062992125984" footer="0.31496062992125984"/>
      <pageSetup paperSize="9" scale="65" orientation="landscape" r:id="rId1"/>
    </customSheetView>
    <customSheetView guid="{92639A7F-88A7-48EC-8D90-A815F71B7425}" scale="90" showGridLines="0" showRowCol="0" fitToPage="1">
      <selection activeCell="J14" sqref="J14"/>
      <pageMargins left="0.70866141732283472" right="0.70866141732283472" top="0.78740157480314965" bottom="0.78740157480314965" header="0.31496062992125984" footer="0.31496062992125984"/>
      <pageSetup paperSize="9" scale="65" orientation="landscape" r:id="rId2"/>
    </customSheetView>
  </customSheetViews>
  <mergeCells count="1">
    <mergeCell ref="B5:F5"/>
  </mergeCells>
  <pageMargins left="0.70866141732283472" right="0.70866141732283472" top="0.78740157480314965" bottom="0.78740157480314965" header="0.31496062992125984" footer="0.31496062992125984"/>
  <pageSetup paperSize="9" scale="65"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rgb="FFFFC000"/>
    <pageSetUpPr fitToPage="1"/>
  </sheetPr>
  <dimension ref="A1:N51"/>
  <sheetViews>
    <sheetView showGridLines="0" showRowColHeaders="0" zoomScale="90" zoomScaleNormal="90" workbookViewId="0">
      <selection activeCell="B9" sqref="B9"/>
    </sheetView>
  </sheetViews>
  <sheetFormatPr baseColWidth="10" defaultRowHeight="12.75" x14ac:dyDescent="0.2"/>
  <cols>
    <col min="1" max="1" width="2.28515625" customWidth="1"/>
    <col min="2" max="2" width="29.85546875" customWidth="1"/>
    <col min="3" max="3" width="10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10.85546875" style="131" customWidth="1"/>
    <col min="9" max="9" width="7.7109375" customWidth="1"/>
    <col min="10" max="10" width="18.7109375" customWidth="1"/>
    <col min="12" max="12" width="18.42578125" customWidth="1"/>
  </cols>
  <sheetData>
    <row r="1" spans="1:10" ht="18.75" customHeight="1" x14ac:dyDescent="0.2">
      <c r="A1" s="387" t="s">
        <v>128</v>
      </c>
      <c r="B1" s="222"/>
      <c r="C1" s="222"/>
      <c r="D1" s="222"/>
      <c r="E1" s="223" t="s">
        <v>1</v>
      </c>
      <c r="F1" s="223"/>
      <c r="G1" s="224"/>
      <c r="H1" s="261"/>
      <c r="J1" s="468" t="s">
        <v>295</v>
      </c>
    </row>
    <row r="2" spans="1:10" ht="21.75" customHeight="1" x14ac:dyDescent="0.2">
      <c r="A2" s="171"/>
      <c r="B2" s="226" t="s">
        <v>66</v>
      </c>
      <c r="C2" s="173"/>
      <c r="D2" s="173"/>
      <c r="E2" s="173"/>
      <c r="F2" s="173"/>
      <c r="G2" s="227"/>
      <c r="H2" s="262"/>
    </row>
    <row r="3" spans="1:10" ht="31.5" customHeight="1" x14ac:dyDescent="0.2">
      <c r="A3" s="171"/>
      <c r="B3" s="519" t="s">
        <v>202</v>
      </c>
      <c r="C3" s="517"/>
      <c r="D3" s="517"/>
      <c r="E3" s="517"/>
      <c r="F3" s="518"/>
      <c r="G3" s="396" t="s">
        <v>48</v>
      </c>
      <c r="H3" s="397" t="s">
        <v>130</v>
      </c>
    </row>
    <row r="4" spans="1:10" ht="15" customHeight="1" x14ac:dyDescent="0.2">
      <c r="A4" s="230"/>
      <c r="B4" s="172" t="s">
        <v>200</v>
      </c>
      <c r="C4" s="173"/>
      <c r="D4" s="173"/>
      <c r="E4" s="231"/>
      <c r="F4" s="231"/>
      <c r="G4" s="227" t="s">
        <v>50</v>
      </c>
      <c r="H4" s="262" t="s">
        <v>67</v>
      </c>
      <c r="I4" s="26"/>
    </row>
    <row r="5" spans="1:10" ht="15" customHeight="1" x14ac:dyDescent="0.2">
      <c r="A5" s="230"/>
      <c r="B5" s="172" t="s">
        <v>201</v>
      </c>
      <c r="C5" s="173"/>
      <c r="D5" s="173"/>
      <c r="E5" s="231"/>
      <c r="F5" s="231"/>
      <c r="G5" s="229" t="s">
        <v>11</v>
      </c>
      <c r="H5" s="262" t="s">
        <v>12</v>
      </c>
      <c r="I5" s="26"/>
    </row>
    <row r="6" spans="1:10" s="404" customFormat="1" ht="19.5" customHeight="1" x14ac:dyDescent="0.2">
      <c r="A6" s="398"/>
      <c r="B6" s="399"/>
      <c r="C6" s="400"/>
      <c r="D6" s="400"/>
      <c r="E6" s="401"/>
      <c r="F6" s="401"/>
      <c r="G6" s="402" t="s">
        <v>68</v>
      </c>
      <c r="H6" s="418" t="s">
        <v>195</v>
      </c>
      <c r="I6" s="446"/>
    </row>
    <row r="7" spans="1:10" s="404" customFormat="1" ht="25.5" customHeight="1" x14ac:dyDescent="0.2">
      <c r="A7" s="405"/>
      <c r="B7" s="405"/>
      <c r="C7" s="405"/>
      <c r="D7" s="405"/>
      <c r="E7" s="405"/>
      <c r="F7" s="405"/>
      <c r="G7" s="406" t="s">
        <v>306</v>
      </c>
      <c r="H7" s="435"/>
    </row>
    <row r="8" spans="1:10" s="404" customFormat="1" ht="25.5" customHeight="1" thickBot="1" x14ac:dyDescent="0.25">
      <c r="A8" s="405"/>
      <c r="B8" s="405"/>
      <c r="C8" s="405"/>
      <c r="D8" s="407"/>
      <c r="E8" s="405"/>
      <c r="F8" s="405"/>
      <c r="G8" s="405"/>
      <c r="H8" s="435"/>
    </row>
    <row r="9" spans="1:10" x14ac:dyDescent="0.2">
      <c r="A9" s="236"/>
      <c r="B9" s="237" t="s">
        <v>319</v>
      </c>
      <c r="C9" s="238">
        <v>0.2</v>
      </c>
      <c r="D9" s="239" t="s">
        <v>210</v>
      </c>
      <c r="E9" s="240">
        <v>24</v>
      </c>
      <c r="F9" s="241" t="s">
        <v>69</v>
      </c>
      <c r="G9" s="240">
        <f>+C9*(E9/60)</f>
        <v>8.0000000000000016E-2</v>
      </c>
      <c r="H9" s="264" t="s">
        <v>71</v>
      </c>
      <c r="I9" s="26"/>
    </row>
    <row r="10" spans="1:10" x14ac:dyDescent="0.2">
      <c r="A10" s="244"/>
      <c r="B10" s="176" t="s">
        <v>52</v>
      </c>
      <c r="C10" s="245">
        <v>0.2</v>
      </c>
      <c r="D10" s="176" t="s">
        <v>210</v>
      </c>
      <c r="E10" s="246">
        <v>12</v>
      </c>
      <c r="F10" s="247" t="s">
        <v>69</v>
      </c>
      <c r="G10" s="246">
        <f>+C10*(E10/60)</f>
        <v>4.0000000000000008E-2</v>
      </c>
      <c r="H10" s="265" t="s">
        <v>71</v>
      </c>
    </row>
    <row r="11" spans="1:10" x14ac:dyDescent="0.2">
      <c r="A11" s="244"/>
      <c r="B11" s="176" t="s">
        <v>10</v>
      </c>
      <c r="C11" s="307">
        <v>0.2</v>
      </c>
      <c r="D11" s="176" t="s">
        <v>210</v>
      </c>
      <c r="E11" s="246">
        <v>37.32</v>
      </c>
      <c r="F11" s="317" t="s">
        <v>69</v>
      </c>
      <c r="G11" s="250">
        <f>+C11*(E11/60)</f>
        <v>0.12440000000000001</v>
      </c>
      <c r="H11" s="309" t="s">
        <v>71</v>
      </c>
      <c r="I11" s="12"/>
    </row>
    <row r="12" spans="1:10" s="404" customFormat="1" ht="24" customHeight="1" thickBot="1" x14ac:dyDescent="0.25">
      <c r="A12" s="408"/>
      <c r="B12" s="440"/>
      <c r="C12" s="410"/>
      <c r="D12" s="409"/>
      <c r="E12" s="411"/>
      <c r="F12" s="444"/>
      <c r="G12" s="413">
        <f>SUM(G9:G11)</f>
        <v>0.24440000000000003</v>
      </c>
      <c r="H12" s="414" t="s">
        <v>71</v>
      </c>
    </row>
    <row r="13" spans="1:10" s="1" customFormat="1" ht="20.25" customHeight="1" x14ac:dyDescent="0.2">
      <c r="A13" s="59"/>
      <c r="B13" s="374" t="s">
        <v>219</v>
      </c>
      <c r="C13" s="60"/>
      <c r="D13" s="60"/>
      <c r="E13" s="61"/>
      <c r="F13" s="62"/>
      <c r="G13" s="319">
        <f>+G12*E14*E15*E16*E17*E18*E19*E20</f>
        <v>0.24440000000000003</v>
      </c>
      <c r="H13" s="320" t="s">
        <v>71</v>
      </c>
    </row>
    <row r="14" spans="1:10" x14ac:dyDescent="0.2">
      <c r="A14" s="31"/>
      <c r="B14" s="19" t="s">
        <v>6</v>
      </c>
      <c r="C14" s="17" t="s">
        <v>70</v>
      </c>
      <c r="D14" s="22" t="s">
        <v>4</v>
      </c>
      <c r="E14" s="24">
        <v>1</v>
      </c>
      <c r="F14" s="29"/>
      <c r="G14" s="16"/>
      <c r="H14" s="121"/>
      <c r="I14" s="12"/>
    </row>
    <row r="15" spans="1:10" x14ac:dyDescent="0.2">
      <c r="A15" s="31"/>
      <c r="B15" s="19" t="s">
        <v>7</v>
      </c>
      <c r="C15" s="17" t="s">
        <v>129</v>
      </c>
      <c r="D15" s="22" t="s">
        <v>3</v>
      </c>
      <c r="E15" s="24">
        <v>1</v>
      </c>
      <c r="F15" s="29"/>
      <c r="G15" s="16"/>
      <c r="H15" s="121"/>
      <c r="I15" s="12"/>
    </row>
    <row r="16" spans="1:10" x14ac:dyDescent="0.2">
      <c r="A16" s="31"/>
      <c r="B16" s="19" t="s">
        <v>13</v>
      </c>
      <c r="C16" s="17" t="s">
        <v>70</v>
      </c>
      <c r="D16" s="22" t="s">
        <v>27</v>
      </c>
      <c r="E16" s="24">
        <v>1</v>
      </c>
      <c r="F16" s="16"/>
      <c r="G16" s="16"/>
      <c r="H16" s="121"/>
      <c r="I16" s="26"/>
    </row>
    <row r="17" spans="1:9" x14ac:dyDescent="0.2">
      <c r="A17" s="31"/>
      <c r="B17" s="19" t="s">
        <v>14</v>
      </c>
      <c r="C17" s="17" t="s">
        <v>70</v>
      </c>
      <c r="D17" s="22"/>
      <c r="E17" s="24">
        <v>1</v>
      </c>
      <c r="F17" s="29"/>
      <c r="G17" s="16"/>
      <c r="H17" s="121"/>
    </row>
    <row r="18" spans="1:9" x14ac:dyDescent="0.2">
      <c r="A18" s="31"/>
      <c r="B18" s="19" t="s">
        <v>15</v>
      </c>
      <c r="C18" s="17" t="s">
        <v>70</v>
      </c>
      <c r="D18" s="22" t="s">
        <v>9</v>
      </c>
      <c r="E18" s="24">
        <v>1</v>
      </c>
      <c r="F18" s="29"/>
      <c r="G18" s="16"/>
      <c r="H18" s="121"/>
    </row>
    <row r="19" spans="1:9" x14ac:dyDescent="0.2">
      <c r="A19" s="31"/>
      <c r="B19" s="19" t="s">
        <v>16</v>
      </c>
      <c r="C19" s="17" t="s">
        <v>70</v>
      </c>
      <c r="D19" s="22"/>
      <c r="E19" s="24">
        <v>1</v>
      </c>
      <c r="F19" s="29"/>
      <c r="G19" s="16"/>
      <c r="H19" s="121"/>
    </row>
    <row r="20" spans="1:9" x14ac:dyDescent="0.2">
      <c r="A20" s="33"/>
      <c r="B20" s="20" t="s">
        <v>17</v>
      </c>
      <c r="C20" s="45">
        <v>0</v>
      </c>
      <c r="D20" s="23" t="s">
        <v>2</v>
      </c>
      <c r="E20" s="25">
        <v>1</v>
      </c>
      <c r="F20" s="18"/>
      <c r="G20" s="18"/>
      <c r="H20" s="129"/>
      <c r="I20" s="26"/>
    </row>
    <row r="21" spans="1:9" s="1" customFormat="1" ht="18.75" customHeight="1" x14ac:dyDescent="0.2">
      <c r="A21" s="31"/>
      <c r="B21" s="430" t="s">
        <v>8</v>
      </c>
      <c r="C21" s="17"/>
      <c r="D21" s="17"/>
      <c r="E21" s="24"/>
      <c r="F21" s="16"/>
      <c r="G21" s="323">
        <f>+G12*E22*E23*E24*E25*E26*E27*E28</f>
        <v>0.35438000000000003</v>
      </c>
      <c r="H21" s="322" t="s">
        <v>71</v>
      </c>
    </row>
    <row r="22" spans="1:9" x14ac:dyDescent="0.2">
      <c r="A22" s="31"/>
      <c r="B22" s="19" t="s">
        <v>6</v>
      </c>
      <c r="C22" s="17" t="s">
        <v>70</v>
      </c>
      <c r="D22" s="22" t="s">
        <v>4</v>
      </c>
      <c r="E22" s="24">
        <v>1</v>
      </c>
      <c r="F22" s="29"/>
      <c r="G22" s="16"/>
      <c r="H22" s="121"/>
      <c r="I22" s="12"/>
    </row>
    <row r="23" spans="1:9" x14ac:dyDescent="0.2">
      <c r="A23" s="31"/>
      <c r="B23" s="19" t="s">
        <v>7</v>
      </c>
      <c r="C23" s="17" t="s">
        <v>129</v>
      </c>
      <c r="D23" s="22" t="s">
        <v>3</v>
      </c>
      <c r="E23" s="24">
        <v>1</v>
      </c>
      <c r="F23" s="29"/>
      <c r="G23" s="16"/>
      <c r="H23" s="121"/>
      <c r="I23" s="12"/>
    </row>
    <row r="24" spans="1:9" x14ac:dyDescent="0.2">
      <c r="A24" s="31"/>
      <c r="B24" s="19" t="s">
        <v>13</v>
      </c>
      <c r="C24" s="17" t="s">
        <v>70</v>
      </c>
      <c r="D24" s="22" t="s">
        <v>27</v>
      </c>
      <c r="E24" s="24">
        <v>1</v>
      </c>
      <c r="F24" s="16"/>
      <c r="G24" s="16"/>
      <c r="H24" s="121"/>
      <c r="I24" s="26"/>
    </row>
    <row r="25" spans="1:9" x14ac:dyDescent="0.2">
      <c r="A25" s="31"/>
      <c r="B25" s="19" t="s">
        <v>14</v>
      </c>
      <c r="C25" s="17" t="s">
        <v>70</v>
      </c>
      <c r="D25" s="22"/>
      <c r="E25" s="24">
        <v>1</v>
      </c>
      <c r="F25" s="29"/>
      <c r="G25" s="16"/>
      <c r="H25" s="121"/>
    </row>
    <row r="26" spans="1:9" x14ac:dyDescent="0.2">
      <c r="A26" s="31"/>
      <c r="B26" s="19" t="s">
        <v>15</v>
      </c>
      <c r="C26" s="17" t="s">
        <v>70</v>
      </c>
      <c r="D26" s="22" t="s">
        <v>9</v>
      </c>
      <c r="E26" s="24">
        <v>1</v>
      </c>
      <c r="F26" s="29"/>
      <c r="G26" s="16"/>
      <c r="H26" s="121"/>
    </row>
    <row r="27" spans="1:9" x14ac:dyDescent="0.2">
      <c r="A27" s="31"/>
      <c r="B27" s="19" t="s">
        <v>16</v>
      </c>
      <c r="C27" s="17" t="s">
        <v>70</v>
      </c>
      <c r="D27" s="22"/>
      <c r="E27" s="24">
        <v>1</v>
      </c>
      <c r="F27" s="29"/>
      <c r="G27" s="16"/>
      <c r="H27" s="121"/>
    </row>
    <row r="28" spans="1:9" x14ac:dyDescent="0.2">
      <c r="A28" s="33"/>
      <c r="B28" s="20" t="s">
        <v>17</v>
      </c>
      <c r="C28" s="45">
        <v>5</v>
      </c>
      <c r="D28" s="23" t="s">
        <v>2</v>
      </c>
      <c r="E28" s="25">
        <v>1.45</v>
      </c>
      <c r="F28" s="18"/>
      <c r="G28" s="18"/>
      <c r="H28" s="129"/>
      <c r="I28" s="26"/>
    </row>
    <row r="29" spans="1:9" ht="20.25" customHeight="1" x14ac:dyDescent="0.2">
      <c r="A29" s="35"/>
      <c r="B29" s="118" t="s">
        <v>0</v>
      </c>
      <c r="C29" s="42"/>
      <c r="D29" s="42"/>
      <c r="E29" s="43"/>
      <c r="F29" s="7"/>
      <c r="G29" s="321">
        <f>+G12*E30*E31*E32*E33*E34*E35*E36</f>
        <v>0.40753700000000004</v>
      </c>
      <c r="H29" s="322" t="s">
        <v>71</v>
      </c>
    </row>
    <row r="30" spans="1:9" x14ac:dyDescent="0.2">
      <c r="A30" s="31"/>
      <c r="B30" s="19" t="s">
        <v>6</v>
      </c>
      <c r="C30" s="17" t="s">
        <v>70</v>
      </c>
      <c r="D30" s="22" t="s">
        <v>4</v>
      </c>
      <c r="E30" s="24">
        <v>1</v>
      </c>
      <c r="F30" s="29"/>
      <c r="G30" s="16"/>
      <c r="H30" s="121"/>
      <c r="I30" s="12"/>
    </row>
    <row r="31" spans="1:9" x14ac:dyDescent="0.2">
      <c r="A31" s="31"/>
      <c r="B31" s="19" t="s">
        <v>7</v>
      </c>
      <c r="C31" s="17" t="s">
        <v>226</v>
      </c>
      <c r="D31" s="22" t="s">
        <v>3</v>
      </c>
      <c r="E31" s="24">
        <v>1.1499999999999999</v>
      </c>
      <c r="F31" s="29"/>
      <c r="G31" s="16"/>
      <c r="H31" s="121"/>
      <c r="I31" s="26"/>
    </row>
    <row r="32" spans="1:9" x14ac:dyDescent="0.2">
      <c r="A32" s="31"/>
      <c r="B32" s="19" t="s">
        <v>13</v>
      </c>
      <c r="C32" s="17" t="s">
        <v>70</v>
      </c>
      <c r="D32" s="22" t="s">
        <v>27</v>
      </c>
      <c r="E32" s="24">
        <v>1</v>
      </c>
      <c r="F32" s="16"/>
      <c r="G32" s="16"/>
      <c r="H32" s="121"/>
      <c r="I32" s="26"/>
    </row>
    <row r="33" spans="1:10" x14ac:dyDescent="0.2">
      <c r="A33" s="31"/>
      <c r="B33" s="19" t="s">
        <v>14</v>
      </c>
      <c r="C33" s="17" t="s">
        <v>70</v>
      </c>
      <c r="D33" s="22"/>
      <c r="E33" s="24">
        <v>1</v>
      </c>
      <c r="F33" s="29"/>
      <c r="G33" s="16"/>
      <c r="H33" s="121"/>
      <c r="I33" s="27"/>
    </row>
    <row r="34" spans="1:10" x14ac:dyDescent="0.2">
      <c r="A34" s="31"/>
      <c r="B34" s="19" t="s">
        <v>15</v>
      </c>
      <c r="C34" s="17" t="s">
        <v>70</v>
      </c>
      <c r="D34" s="22" t="s">
        <v>9</v>
      </c>
      <c r="E34" s="24">
        <v>1</v>
      </c>
      <c r="F34" s="29"/>
      <c r="G34" s="16"/>
      <c r="H34" s="121"/>
    </row>
    <row r="35" spans="1:10" x14ac:dyDescent="0.2">
      <c r="A35" s="31"/>
      <c r="B35" s="19" t="s">
        <v>16</v>
      </c>
      <c r="C35" s="17" t="s">
        <v>70</v>
      </c>
      <c r="D35" s="22"/>
      <c r="E35" s="24">
        <v>1</v>
      </c>
      <c r="F35" s="29"/>
      <c r="G35" s="16"/>
      <c r="H35" s="121"/>
    </row>
    <row r="36" spans="1:10" x14ac:dyDescent="0.2">
      <c r="A36" s="33"/>
      <c r="B36" s="20" t="s">
        <v>17</v>
      </c>
      <c r="C36" s="45">
        <v>5</v>
      </c>
      <c r="D36" s="23" t="s">
        <v>2</v>
      </c>
      <c r="E36" s="25">
        <v>1.45</v>
      </c>
      <c r="F36" s="30"/>
      <c r="G36" s="18"/>
      <c r="H36" s="129"/>
    </row>
    <row r="37" spans="1:10" ht="18" customHeight="1" x14ac:dyDescent="0.2">
      <c r="A37" s="36"/>
      <c r="B37" s="375" t="s">
        <v>5</v>
      </c>
      <c r="C37" s="17"/>
      <c r="D37" s="42"/>
      <c r="E37" s="43"/>
      <c r="F37" s="7"/>
      <c r="G37" s="321">
        <f>+G12*E38*E39*E40*E41*E42*E43*E44</f>
        <v>0.74419800000000014</v>
      </c>
      <c r="H37" s="322" t="s">
        <v>71</v>
      </c>
    </row>
    <row r="38" spans="1:10" x14ac:dyDescent="0.2">
      <c r="A38" s="31"/>
      <c r="B38" s="19" t="s">
        <v>6</v>
      </c>
      <c r="C38" s="17" t="s">
        <v>70</v>
      </c>
      <c r="D38" s="22" t="s">
        <v>4</v>
      </c>
      <c r="E38" s="24">
        <v>1</v>
      </c>
      <c r="F38" s="29"/>
      <c r="G38" s="16"/>
      <c r="H38" s="121"/>
      <c r="I38" s="26"/>
    </row>
    <row r="39" spans="1:10" x14ac:dyDescent="0.2">
      <c r="A39" s="31"/>
      <c r="B39" s="19" t="s">
        <v>7</v>
      </c>
      <c r="C39" s="17" t="s">
        <v>72</v>
      </c>
      <c r="D39" s="22" t="s">
        <v>3</v>
      </c>
      <c r="E39" s="24">
        <v>2.1</v>
      </c>
      <c r="F39" s="29"/>
      <c r="G39" s="16"/>
      <c r="H39" s="121"/>
    </row>
    <row r="40" spans="1:10" x14ac:dyDescent="0.2">
      <c r="A40" s="31"/>
      <c r="B40" s="19" t="s">
        <v>13</v>
      </c>
      <c r="C40" s="17" t="s">
        <v>70</v>
      </c>
      <c r="D40" s="22" t="s">
        <v>27</v>
      </c>
      <c r="E40" s="24">
        <v>1</v>
      </c>
      <c r="F40" s="16"/>
      <c r="G40" s="16"/>
      <c r="H40" s="121"/>
      <c r="I40" s="26"/>
    </row>
    <row r="41" spans="1:10" x14ac:dyDescent="0.2">
      <c r="A41" s="31"/>
      <c r="B41" s="19" t="s">
        <v>14</v>
      </c>
      <c r="C41" s="17" t="s">
        <v>70</v>
      </c>
      <c r="D41" s="22"/>
      <c r="E41" s="24">
        <v>1</v>
      </c>
      <c r="F41" s="29"/>
      <c r="G41" s="16"/>
      <c r="H41" s="121"/>
    </row>
    <row r="42" spans="1:10" x14ac:dyDescent="0.2">
      <c r="A42" s="31"/>
      <c r="B42" s="19" t="s">
        <v>15</v>
      </c>
      <c r="C42" s="17" t="s">
        <v>70</v>
      </c>
      <c r="D42" s="22" t="s">
        <v>9</v>
      </c>
      <c r="E42" s="24">
        <v>1</v>
      </c>
      <c r="F42" s="29"/>
      <c r="G42" s="16"/>
      <c r="H42" s="121"/>
    </row>
    <row r="43" spans="1:10" x14ac:dyDescent="0.2">
      <c r="A43" s="31"/>
      <c r="B43" s="19" t="s">
        <v>16</v>
      </c>
      <c r="C43" s="17" t="s">
        <v>70</v>
      </c>
      <c r="D43" s="22"/>
      <c r="E43" s="24">
        <v>1</v>
      </c>
      <c r="F43" s="29"/>
      <c r="G43" s="16"/>
      <c r="H43" s="121"/>
    </row>
    <row r="44" spans="1:10" ht="13.5" thickBot="1" x14ac:dyDescent="0.25">
      <c r="A44" s="37"/>
      <c r="B44" s="38" t="s">
        <v>17</v>
      </c>
      <c r="C44" s="47">
        <v>5</v>
      </c>
      <c r="D44" s="48" t="s">
        <v>2</v>
      </c>
      <c r="E44" s="39">
        <v>1.45</v>
      </c>
      <c r="F44" s="44"/>
      <c r="G44" s="40"/>
      <c r="H44" s="122"/>
    </row>
    <row r="45" spans="1:10" ht="16.5" customHeight="1" x14ac:dyDescent="0.2">
      <c r="A45" s="6"/>
      <c r="B45" s="7"/>
      <c r="C45" s="8"/>
      <c r="D45" s="9"/>
      <c r="E45" s="5"/>
      <c r="F45" s="8"/>
      <c r="G45" s="10"/>
      <c r="H45" s="130"/>
    </row>
    <row r="46" spans="1:10" x14ac:dyDescent="0.2">
      <c r="A46" s="364"/>
      <c r="B46" s="365" t="s">
        <v>272</v>
      </c>
      <c r="C46" s="364"/>
      <c r="D46" s="364"/>
      <c r="E46" s="364"/>
      <c r="F46" s="364"/>
      <c r="G46" s="364"/>
      <c r="H46" s="364"/>
      <c r="I46" s="366"/>
      <c r="J46" s="366"/>
    </row>
    <row r="47" spans="1:10" ht="19.5" customHeight="1" x14ac:dyDescent="0.2">
      <c r="A47" s="366"/>
      <c r="B47" s="367" t="s">
        <v>282</v>
      </c>
      <c r="C47" s="366"/>
      <c r="D47" s="366"/>
      <c r="E47" s="366"/>
      <c r="F47" s="366"/>
      <c r="G47" s="366"/>
      <c r="H47" s="366"/>
      <c r="I47" s="366"/>
      <c r="J47" s="366"/>
    </row>
    <row r="48" spans="1:10" ht="15.75" customHeight="1" x14ac:dyDescent="0.2">
      <c r="A48" s="366"/>
      <c r="B48" s="368" t="s">
        <v>53</v>
      </c>
      <c r="C48" s="366"/>
      <c r="D48" s="366"/>
      <c r="E48" s="366"/>
      <c r="F48" s="366"/>
      <c r="G48" s="366"/>
      <c r="H48" s="369"/>
      <c r="I48" s="366"/>
      <c r="J48" s="366"/>
    </row>
    <row r="50" spans="1:14" x14ac:dyDescent="0.2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</row>
    <row r="51" spans="1:14" ht="17.25" customHeight="1" x14ac:dyDescent="0.2">
      <c r="A51" s="361" t="s">
        <v>259</v>
      </c>
      <c r="H51"/>
      <c r="N51" s="373" t="s">
        <v>324</v>
      </c>
    </row>
  </sheetData>
  <sheetProtection sheet="1" objects="1" scenarios="1" selectLockedCells="1"/>
  <customSheetViews>
    <customSheetView guid="{8222D78C-43AE-428A-814E-F144A4F0B648}" scale="90" showGridLines="0" showRowCol="0" fitToPage="1">
      <selection activeCell="B9" sqref="B9"/>
      <pageMargins left="0.70866141732283472" right="0.70866141732283472" top="0.78740157480314965" bottom="0.78740157480314965" header="0.31496062992125984" footer="0.31496062992125984"/>
      <pageSetup paperSize="9" scale="79" orientation="landscape" r:id="rId1"/>
    </customSheetView>
    <customSheetView guid="{92639A7F-88A7-48EC-8D90-A815F71B7425}" scale="90" showGridLines="0" showRowCol="0" fitToPage="1">
      <selection activeCell="B9" sqref="B9"/>
      <pageMargins left="0.70866141732283472" right="0.70866141732283472" top="0.78740157480314965" bottom="0.78740157480314965" header="0.31496062992125984" footer="0.31496062992125984"/>
      <pageSetup paperSize="9" scale="79" orientation="landscape" r:id="rId2"/>
    </customSheetView>
  </customSheetViews>
  <mergeCells count="1">
    <mergeCell ref="B3:F3"/>
  </mergeCells>
  <pageMargins left="0.70866141732283472" right="0.70866141732283472" top="0.78740157480314965" bottom="0.78740157480314965" header="0.31496062992125984" footer="0.31496062992125984"/>
  <pageSetup paperSize="9" scale="79"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00B0F0"/>
    <pageSetUpPr fitToPage="1"/>
  </sheetPr>
  <dimension ref="A1:N58"/>
  <sheetViews>
    <sheetView showGridLines="0" showRowColHeaders="0" zoomScale="90" zoomScaleNormal="90" workbookViewId="0">
      <selection activeCell="B12" sqref="B12"/>
    </sheetView>
  </sheetViews>
  <sheetFormatPr baseColWidth="10" defaultColWidth="11.42578125" defaultRowHeight="12.75" x14ac:dyDescent="0.2"/>
  <cols>
    <col min="1" max="1" width="2.28515625" style="88" customWidth="1"/>
    <col min="2" max="2" width="30.28515625" style="88" customWidth="1"/>
    <col min="3" max="3" width="10" style="88" customWidth="1"/>
    <col min="4" max="4" width="6.5703125" style="88" customWidth="1"/>
    <col min="5" max="5" width="8.85546875" style="88" customWidth="1"/>
    <col min="6" max="6" width="9.85546875" style="88" customWidth="1"/>
    <col min="7" max="7" width="15.42578125" style="88" customWidth="1"/>
    <col min="8" max="8" width="9.140625" style="88" customWidth="1"/>
    <col min="9" max="9" width="7.7109375" style="88" customWidth="1"/>
    <col min="10" max="16384" width="11.42578125" style="88"/>
  </cols>
  <sheetData>
    <row r="1" spans="1:10" ht="18.75" customHeight="1" x14ac:dyDescent="0.2">
      <c r="A1" s="192" t="s">
        <v>102</v>
      </c>
      <c r="B1" s="192"/>
      <c r="C1" s="192"/>
      <c r="D1" s="192"/>
      <c r="E1" s="193" t="s">
        <v>1</v>
      </c>
      <c r="F1" s="193"/>
      <c r="G1" s="194"/>
      <c r="H1" s="195"/>
      <c r="J1" s="468" t="s">
        <v>295</v>
      </c>
    </row>
    <row r="2" spans="1:10" ht="24" customHeight="1" x14ac:dyDescent="0.2">
      <c r="A2" s="196"/>
      <c r="B2" s="196" t="s">
        <v>103</v>
      </c>
      <c r="C2" s="197"/>
      <c r="D2" s="197"/>
      <c r="E2" s="197"/>
      <c r="F2" s="197"/>
      <c r="G2" s="198"/>
      <c r="H2" s="199"/>
    </row>
    <row r="3" spans="1:10" ht="17.25" customHeight="1" x14ac:dyDescent="0.2">
      <c r="A3" s="200"/>
      <c r="B3" s="200" t="s">
        <v>104</v>
      </c>
      <c r="C3" s="197"/>
      <c r="D3" s="197"/>
      <c r="E3" s="197"/>
      <c r="F3" s="197"/>
      <c r="G3" s="447" t="s">
        <v>68</v>
      </c>
      <c r="H3" s="448" t="s">
        <v>111</v>
      </c>
    </row>
    <row r="4" spans="1:10" x14ac:dyDescent="0.2">
      <c r="A4" s="200"/>
      <c r="B4" s="200" t="s">
        <v>196</v>
      </c>
      <c r="C4" s="197"/>
      <c r="D4" s="197"/>
      <c r="E4" s="197"/>
      <c r="F4" s="197"/>
      <c r="G4" s="198"/>
      <c r="H4" s="199"/>
    </row>
    <row r="5" spans="1:10" x14ac:dyDescent="0.2">
      <c r="A5" s="200"/>
      <c r="B5" s="200" t="s">
        <v>105</v>
      </c>
      <c r="C5" s="197"/>
      <c r="D5" s="197"/>
      <c r="E5" s="197"/>
      <c r="F5" s="197"/>
      <c r="G5" s="198"/>
      <c r="H5" s="199"/>
    </row>
    <row r="6" spans="1:10" x14ac:dyDescent="0.2">
      <c r="A6" s="201"/>
      <c r="B6" s="201" t="s">
        <v>106</v>
      </c>
      <c r="C6" s="197"/>
      <c r="D6" s="197"/>
      <c r="E6" s="197"/>
      <c r="F6" s="197"/>
      <c r="G6" s="202"/>
      <c r="H6" s="199"/>
    </row>
    <row r="7" spans="1:10" ht="12" customHeight="1" x14ac:dyDescent="0.2">
      <c r="A7" s="201"/>
      <c r="B7" s="201" t="s">
        <v>107</v>
      </c>
      <c r="C7" s="197"/>
      <c r="D7" s="197"/>
      <c r="E7" s="203"/>
      <c r="F7" s="471"/>
      <c r="G7" s="216"/>
      <c r="H7" s="199"/>
    </row>
    <row r="8" spans="1:10" ht="15" customHeight="1" x14ac:dyDescent="0.2">
      <c r="A8" s="201"/>
      <c r="B8" s="201" t="s">
        <v>131</v>
      </c>
      <c r="C8" s="197"/>
      <c r="D8" s="197"/>
      <c r="E8" s="203"/>
      <c r="F8" s="471"/>
      <c r="G8" s="216"/>
      <c r="H8" s="199"/>
      <c r="I8" s="96"/>
    </row>
    <row r="9" spans="1:10" ht="7.5" customHeight="1" x14ac:dyDescent="0.2">
      <c r="A9" s="469"/>
      <c r="B9" s="204"/>
      <c r="C9" s="205"/>
      <c r="D9" s="205"/>
      <c r="E9" s="206"/>
      <c r="F9" s="472"/>
      <c r="G9" s="470"/>
      <c r="H9" s="207"/>
      <c r="I9" s="96"/>
    </row>
    <row r="10" spans="1:10" s="451" customFormat="1" ht="22.5" customHeight="1" x14ac:dyDescent="0.2">
      <c r="A10" s="449"/>
      <c r="B10" s="449"/>
      <c r="C10" s="449"/>
      <c r="D10" s="449"/>
      <c r="E10" s="449"/>
      <c r="F10" s="449"/>
      <c r="G10" s="450" t="s">
        <v>307</v>
      </c>
      <c r="H10" s="449"/>
    </row>
    <row r="11" spans="1:10" s="451" customFormat="1" ht="21" customHeight="1" thickBot="1" x14ac:dyDescent="0.25">
      <c r="A11" s="449"/>
      <c r="B11" s="449"/>
      <c r="C11" s="449"/>
      <c r="D11" s="449"/>
      <c r="E11" s="449"/>
      <c r="F11" s="449"/>
      <c r="G11" s="449"/>
      <c r="H11" s="449"/>
    </row>
    <row r="12" spans="1:10" x14ac:dyDescent="0.2">
      <c r="A12" s="208"/>
      <c r="B12" s="209" t="s">
        <v>319</v>
      </c>
      <c r="C12" s="210">
        <v>1</v>
      </c>
      <c r="D12" s="211" t="s">
        <v>210</v>
      </c>
      <c r="E12" s="212">
        <v>24</v>
      </c>
      <c r="F12" s="213" t="s">
        <v>69</v>
      </c>
      <c r="G12" s="212">
        <f>+C12*(E12/60)</f>
        <v>0.4</v>
      </c>
      <c r="H12" s="214" t="s">
        <v>71</v>
      </c>
      <c r="I12" s="159"/>
    </row>
    <row r="13" spans="1:10" x14ac:dyDescent="0.2">
      <c r="A13" s="215"/>
      <c r="B13" s="216" t="s">
        <v>108</v>
      </c>
      <c r="C13" s="217">
        <v>0.5</v>
      </c>
      <c r="D13" s="216" t="s">
        <v>210</v>
      </c>
      <c r="E13" s="218">
        <v>0.1</v>
      </c>
      <c r="F13" s="219" t="s">
        <v>69</v>
      </c>
      <c r="G13" s="218">
        <f>+E13*(C13/60)</f>
        <v>8.3333333333333339E-4</v>
      </c>
      <c r="H13" s="220" t="s">
        <v>71</v>
      </c>
      <c r="I13" s="98"/>
      <c r="J13" s="96"/>
    </row>
    <row r="14" spans="1:10" x14ac:dyDescent="0.2">
      <c r="A14" s="215"/>
      <c r="B14" s="216" t="s">
        <v>109</v>
      </c>
      <c r="C14" s="217">
        <v>0.3</v>
      </c>
      <c r="D14" s="216" t="s">
        <v>210</v>
      </c>
      <c r="E14" s="218">
        <v>12</v>
      </c>
      <c r="F14" s="219" t="s">
        <v>69</v>
      </c>
      <c r="G14" s="218">
        <f>+E14*(C14/60)</f>
        <v>0.06</v>
      </c>
      <c r="H14" s="220" t="s">
        <v>71</v>
      </c>
      <c r="I14" s="96"/>
    </row>
    <row r="15" spans="1:10" x14ac:dyDescent="0.2">
      <c r="A15" s="215"/>
      <c r="B15" s="216" t="s">
        <v>110</v>
      </c>
      <c r="C15" s="217">
        <v>0.3</v>
      </c>
      <c r="D15" s="216" t="s">
        <v>210</v>
      </c>
      <c r="E15" s="218">
        <v>37.32</v>
      </c>
      <c r="F15" s="318" t="s">
        <v>69</v>
      </c>
      <c r="G15" s="221">
        <f>+E15*(C15/60)</f>
        <v>0.18660000000000002</v>
      </c>
      <c r="H15" s="306" t="s">
        <v>71</v>
      </c>
    </row>
    <row r="16" spans="1:10" s="451" customFormat="1" ht="21.75" customHeight="1" thickBot="1" x14ac:dyDescent="0.25">
      <c r="A16" s="453"/>
      <c r="B16" s="454"/>
      <c r="C16" s="455"/>
      <c r="D16" s="456"/>
      <c r="E16" s="457"/>
      <c r="F16" s="444"/>
      <c r="G16" s="458">
        <f>SUM(G12:G15)</f>
        <v>0.64743333333333342</v>
      </c>
      <c r="H16" s="459" t="s">
        <v>71</v>
      </c>
    </row>
    <row r="17" spans="1:9" s="90" customFormat="1" ht="19.5" customHeight="1" x14ac:dyDescent="0.2">
      <c r="A17" s="158"/>
      <c r="B17" s="374" t="s">
        <v>219</v>
      </c>
      <c r="C17" s="157"/>
      <c r="D17" s="157"/>
      <c r="E17" s="156"/>
      <c r="F17" s="155"/>
      <c r="G17" s="324">
        <f>+G16*E18*E19*E20*E21*E22*E23*E24</f>
        <v>0.64743333333333342</v>
      </c>
      <c r="H17" s="325" t="s">
        <v>71</v>
      </c>
    </row>
    <row r="18" spans="1:9" x14ac:dyDescent="0.2">
      <c r="A18" s="147"/>
      <c r="B18" s="91" t="s">
        <v>6</v>
      </c>
      <c r="C18" s="92" t="s">
        <v>70</v>
      </c>
      <c r="D18" s="93" t="s">
        <v>4</v>
      </c>
      <c r="E18" s="94">
        <v>1</v>
      </c>
      <c r="F18" s="97"/>
      <c r="G18" s="95"/>
      <c r="H18" s="146"/>
      <c r="I18" s="96"/>
    </row>
    <row r="19" spans="1:9" x14ac:dyDescent="0.2">
      <c r="A19" s="147"/>
      <c r="B19" s="91" t="s">
        <v>7</v>
      </c>
      <c r="C19" s="152">
        <v>2000</v>
      </c>
      <c r="D19" s="93" t="s">
        <v>3</v>
      </c>
      <c r="E19" s="94">
        <v>1</v>
      </c>
      <c r="F19" s="97"/>
      <c r="G19" s="95"/>
      <c r="H19" s="146"/>
      <c r="I19" s="98"/>
    </row>
    <row r="20" spans="1:9" x14ac:dyDescent="0.2">
      <c r="A20" s="147"/>
      <c r="B20" s="91" t="s">
        <v>13</v>
      </c>
      <c r="C20" s="92" t="s">
        <v>70</v>
      </c>
      <c r="D20" s="93" t="s">
        <v>27</v>
      </c>
      <c r="E20" s="94">
        <v>1</v>
      </c>
      <c r="F20" s="97"/>
      <c r="G20" s="95"/>
      <c r="H20" s="146"/>
      <c r="I20" s="98"/>
    </row>
    <row r="21" spans="1:9" x14ac:dyDescent="0.2">
      <c r="A21" s="147"/>
      <c r="B21" s="91" t="s">
        <v>14</v>
      </c>
      <c r="C21" s="92" t="s">
        <v>70</v>
      </c>
      <c r="D21" s="93"/>
      <c r="E21" s="94">
        <v>1</v>
      </c>
      <c r="F21" s="97"/>
      <c r="G21" s="95"/>
      <c r="H21" s="146"/>
    </row>
    <row r="22" spans="1:9" x14ac:dyDescent="0.2">
      <c r="A22" s="147"/>
      <c r="B22" s="91" t="s">
        <v>63</v>
      </c>
      <c r="C22" s="92" t="s">
        <v>70</v>
      </c>
      <c r="D22" s="93" t="s">
        <v>9</v>
      </c>
      <c r="E22" s="94">
        <v>1</v>
      </c>
      <c r="F22" s="97"/>
      <c r="G22" s="95"/>
      <c r="H22" s="146"/>
    </row>
    <row r="23" spans="1:9" x14ac:dyDescent="0.2">
      <c r="A23" s="147"/>
      <c r="B23" s="19" t="s">
        <v>16</v>
      </c>
      <c r="C23" s="92" t="s">
        <v>70</v>
      </c>
      <c r="D23" s="93"/>
      <c r="E23" s="94">
        <v>1</v>
      </c>
      <c r="F23" s="97"/>
      <c r="G23" s="95"/>
      <c r="H23" s="146"/>
    </row>
    <row r="24" spans="1:9" x14ac:dyDescent="0.2">
      <c r="A24" s="150"/>
      <c r="B24" s="99" t="s">
        <v>17</v>
      </c>
      <c r="C24" s="100" t="s">
        <v>70</v>
      </c>
      <c r="D24" s="101" t="s">
        <v>2</v>
      </c>
      <c r="E24" s="102">
        <v>1</v>
      </c>
      <c r="F24" s="103"/>
      <c r="G24" s="104"/>
      <c r="H24" s="149"/>
    </row>
    <row r="25" spans="1:9" s="90" customFormat="1" ht="18" customHeight="1" x14ac:dyDescent="0.2">
      <c r="A25" s="147"/>
      <c r="B25" s="430" t="s">
        <v>8</v>
      </c>
      <c r="C25" s="92"/>
      <c r="D25" s="92"/>
      <c r="E25" s="94"/>
      <c r="F25" s="95"/>
      <c r="G25" s="452">
        <f>+G16*E26*E27*E28*E29*E30*E31*E32</f>
        <v>0.71217666666666679</v>
      </c>
      <c r="H25" s="327" t="s">
        <v>71</v>
      </c>
    </row>
    <row r="26" spans="1:9" x14ac:dyDescent="0.2">
      <c r="A26" s="147"/>
      <c r="B26" s="91" t="s">
        <v>6</v>
      </c>
      <c r="C26" s="92" t="s">
        <v>70</v>
      </c>
      <c r="D26" s="93" t="s">
        <v>4</v>
      </c>
      <c r="E26" s="94">
        <v>1</v>
      </c>
      <c r="F26" s="97"/>
      <c r="G26" s="95"/>
      <c r="H26" s="146"/>
      <c r="I26" s="96"/>
    </row>
    <row r="27" spans="1:9" ht="25.5" x14ac:dyDescent="0.2">
      <c r="A27" s="147"/>
      <c r="B27" s="91" t="s">
        <v>7</v>
      </c>
      <c r="C27" s="152" t="s">
        <v>112</v>
      </c>
      <c r="D27" s="93" t="s">
        <v>3</v>
      </c>
      <c r="E27" s="94">
        <v>1.1000000000000001</v>
      </c>
      <c r="F27" s="97"/>
      <c r="G27" s="95"/>
      <c r="H27" s="146"/>
      <c r="I27" s="98"/>
    </row>
    <row r="28" spans="1:9" x14ac:dyDescent="0.2">
      <c r="A28" s="147"/>
      <c r="B28" s="91" t="s">
        <v>13</v>
      </c>
      <c r="C28" s="92" t="s">
        <v>70</v>
      </c>
      <c r="D28" s="93" t="s">
        <v>27</v>
      </c>
      <c r="E28" s="94">
        <v>1</v>
      </c>
      <c r="F28" s="97"/>
      <c r="G28" s="95"/>
      <c r="H28" s="146"/>
      <c r="I28" s="98"/>
    </row>
    <row r="29" spans="1:9" x14ac:dyDescent="0.2">
      <c r="A29" s="147"/>
      <c r="B29" s="91" t="s">
        <v>14</v>
      </c>
      <c r="C29" s="92" t="s">
        <v>70</v>
      </c>
      <c r="D29" s="93"/>
      <c r="E29" s="94">
        <v>1</v>
      </c>
      <c r="F29" s="97"/>
      <c r="G29" s="95"/>
      <c r="H29" s="146"/>
    </row>
    <row r="30" spans="1:9" x14ac:dyDescent="0.2">
      <c r="A30" s="147"/>
      <c r="B30" s="91" t="s">
        <v>63</v>
      </c>
      <c r="C30" s="92" t="s">
        <v>70</v>
      </c>
      <c r="D30" s="93" t="s">
        <v>9</v>
      </c>
      <c r="E30" s="94">
        <v>1</v>
      </c>
      <c r="F30" s="97"/>
      <c r="G30" s="95"/>
      <c r="H30" s="146"/>
    </row>
    <row r="31" spans="1:9" x14ac:dyDescent="0.2">
      <c r="A31" s="147"/>
      <c r="B31" s="19" t="s">
        <v>16</v>
      </c>
      <c r="C31" s="92" t="s">
        <v>70</v>
      </c>
      <c r="D31" s="93"/>
      <c r="E31" s="94">
        <v>1</v>
      </c>
      <c r="F31" s="97"/>
      <c r="G31" s="95"/>
      <c r="H31" s="146"/>
    </row>
    <row r="32" spans="1:9" x14ac:dyDescent="0.2">
      <c r="A32" s="150"/>
      <c r="B32" s="99" t="s">
        <v>17</v>
      </c>
      <c r="C32" s="100" t="s">
        <v>70</v>
      </c>
      <c r="D32" s="101" t="s">
        <v>2</v>
      </c>
      <c r="E32" s="102">
        <v>1</v>
      </c>
      <c r="F32" s="103"/>
      <c r="G32" s="104"/>
      <c r="H32" s="149"/>
    </row>
    <row r="33" spans="1:9" ht="17.25" customHeight="1" x14ac:dyDescent="0.2">
      <c r="A33" s="154"/>
      <c r="B33" s="153" t="s">
        <v>0</v>
      </c>
      <c r="C33" s="105"/>
      <c r="D33" s="105"/>
      <c r="E33" s="106"/>
      <c r="F33" s="107"/>
      <c r="G33" s="326">
        <f>+G16*E34*E35*E36*E37*E38*E39*E40</f>
        <v>0.97115000000000018</v>
      </c>
      <c r="H33" s="327" t="s">
        <v>71</v>
      </c>
    </row>
    <row r="34" spans="1:9" x14ac:dyDescent="0.2">
      <c r="A34" s="147"/>
      <c r="B34" s="91" t="s">
        <v>6</v>
      </c>
      <c r="C34" s="92" t="s">
        <v>70</v>
      </c>
      <c r="D34" s="93" t="s">
        <v>4</v>
      </c>
      <c r="E34" s="94">
        <v>1</v>
      </c>
      <c r="F34" s="97"/>
      <c r="G34" s="95"/>
      <c r="H34" s="146"/>
      <c r="I34" s="96"/>
    </row>
    <row r="35" spans="1:9" ht="25.5" x14ac:dyDescent="0.2">
      <c r="A35" s="147"/>
      <c r="B35" s="91" t="s">
        <v>7</v>
      </c>
      <c r="C35" s="152" t="s">
        <v>227</v>
      </c>
      <c r="D35" s="93" t="s">
        <v>3</v>
      </c>
      <c r="E35" s="94">
        <v>1.5</v>
      </c>
      <c r="F35" s="97"/>
      <c r="G35" s="95"/>
      <c r="H35" s="146"/>
    </row>
    <row r="36" spans="1:9" x14ac:dyDescent="0.2">
      <c r="A36" s="147"/>
      <c r="B36" s="91" t="s">
        <v>13</v>
      </c>
      <c r="C36" s="92" t="s">
        <v>70</v>
      </c>
      <c r="D36" s="93" t="s">
        <v>27</v>
      </c>
      <c r="E36" s="94">
        <v>1</v>
      </c>
      <c r="F36" s="95"/>
      <c r="G36" s="95"/>
      <c r="H36" s="146"/>
      <c r="I36" s="98"/>
    </row>
    <row r="37" spans="1:9" x14ac:dyDescent="0.2">
      <c r="A37" s="147"/>
      <c r="B37" s="91" t="s">
        <v>14</v>
      </c>
      <c r="C37" s="92" t="s">
        <v>70</v>
      </c>
      <c r="D37" s="93"/>
      <c r="E37" s="94">
        <v>1</v>
      </c>
      <c r="F37" s="97"/>
      <c r="G37" s="95"/>
      <c r="H37" s="146"/>
      <c r="I37" s="151"/>
    </row>
    <row r="38" spans="1:9" x14ac:dyDescent="0.2">
      <c r="A38" s="147"/>
      <c r="B38" s="91" t="s">
        <v>63</v>
      </c>
      <c r="C38" s="92" t="s">
        <v>70</v>
      </c>
      <c r="D38" s="93" t="s">
        <v>9</v>
      </c>
      <c r="E38" s="94">
        <v>1</v>
      </c>
      <c r="F38" s="97"/>
      <c r="G38" s="95"/>
      <c r="H38" s="146"/>
      <c r="I38" s="98"/>
    </row>
    <row r="39" spans="1:9" x14ac:dyDescent="0.2">
      <c r="A39" s="147"/>
      <c r="B39" s="19" t="s">
        <v>16</v>
      </c>
      <c r="C39" s="92" t="s">
        <v>70</v>
      </c>
      <c r="D39" s="93"/>
      <c r="E39" s="94">
        <v>1</v>
      </c>
      <c r="F39" s="97"/>
      <c r="G39" s="95"/>
      <c r="H39" s="146"/>
    </row>
    <row r="40" spans="1:9" x14ac:dyDescent="0.2">
      <c r="A40" s="150"/>
      <c r="B40" s="99" t="s">
        <v>17</v>
      </c>
      <c r="C40" s="100" t="s">
        <v>70</v>
      </c>
      <c r="D40" s="101" t="s">
        <v>2</v>
      </c>
      <c r="E40" s="102">
        <v>1</v>
      </c>
      <c r="F40" s="103"/>
      <c r="G40" s="104"/>
      <c r="H40" s="149"/>
    </row>
    <row r="41" spans="1:9" ht="15.75" customHeight="1" x14ac:dyDescent="0.2">
      <c r="A41" s="148"/>
      <c r="B41" s="375" t="s">
        <v>5</v>
      </c>
      <c r="C41" s="92"/>
      <c r="D41" s="105"/>
      <c r="E41" s="106"/>
      <c r="F41" s="107"/>
      <c r="G41" s="326">
        <f>+G16*E42*E43*E44*E45*E46*E47*E48</f>
        <v>1.7480700000000002</v>
      </c>
      <c r="H41" s="327" t="s">
        <v>71</v>
      </c>
    </row>
    <row r="42" spans="1:9" x14ac:dyDescent="0.2">
      <c r="A42" s="147"/>
      <c r="B42" s="91" t="s">
        <v>6</v>
      </c>
      <c r="C42" s="92" t="s">
        <v>70</v>
      </c>
      <c r="D42" s="93" t="s">
        <v>4</v>
      </c>
      <c r="E42" s="94">
        <v>1</v>
      </c>
      <c r="F42" s="97"/>
      <c r="G42" s="95"/>
      <c r="H42" s="146"/>
      <c r="I42" s="98"/>
    </row>
    <row r="43" spans="1:9" x14ac:dyDescent="0.2">
      <c r="A43" s="147"/>
      <c r="B43" s="91" t="s">
        <v>7</v>
      </c>
      <c r="C43" s="92" t="s">
        <v>113</v>
      </c>
      <c r="D43" s="93" t="s">
        <v>3</v>
      </c>
      <c r="E43" s="94">
        <v>2.7</v>
      </c>
      <c r="F43" s="97"/>
      <c r="G43" s="95"/>
      <c r="H43" s="146"/>
    </row>
    <row r="44" spans="1:9" x14ac:dyDescent="0.2">
      <c r="A44" s="147"/>
      <c r="B44" s="91" t="s">
        <v>13</v>
      </c>
      <c r="C44" s="92" t="s">
        <v>70</v>
      </c>
      <c r="D44" s="93" t="s">
        <v>27</v>
      </c>
      <c r="E44" s="94">
        <v>1</v>
      </c>
      <c r="F44" s="95"/>
      <c r="G44" s="95"/>
      <c r="H44" s="146"/>
      <c r="I44" s="98"/>
    </row>
    <row r="45" spans="1:9" x14ac:dyDescent="0.2">
      <c r="A45" s="147"/>
      <c r="B45" s="91" t="s">
        <v>14</v>
      </c>
      <c r="C45" s="92" t="s">
        <v>70</v>
      </c>
      <c r="D45" s="93"/>
      <c r="E45" s="94">
        <v>1</v>
      </c>
      <c r="F45" s="97"/>
      <c r="G45" s="95"/>
      <c r="H45" s="146"/>
    </row>
    <row r="46" spans="1:9" x14ac:dyDescent="0.2">
      <c r="A46" s="147"/>
      <c r="B46" s="91" t="s">
        <v>63</v>
      </c>
      <c r="C46" s="92" t="s">
        <v>70</v>
      </c>
      <c r="D46" s="93" t="s">
        <v>9</v>
      </c>
      <c r="E46" s="94">
        <v>1</v>
      </c>
      <c r="F46" s="97"/>
      <c r="G46" s="95"/>
      <c r="H46" s="146"/>
      <c r="I46" s="98"/>
    </row>
    <row r="47" spans="1:9" x14ac:dyDescent="0.2">
      <c r="A47" s="147"/>
      <c r="B47" s="19" t="s">
        <v>16</v>
      </c>
      <c r="C47" s="92" t="s">
        <v>70</v>
      </c>
      <c r="D47" s="93"/>
      <c r="E47" s="94">
        <v>1</v>
      </c>
      <c r="F47" s="97"/>
      <c r="G47" s="95"/>
      <c r="H47" s="146"/>
    </row>
    <row r="48" spans="1:9" ht="13.5" thickBot="1" x14ac:dyDescent="0.25">
      <c r="A48" s="145"/>
      <c r="B48" s="144" t="s">
        <v>17</v>
      </c>
      <c r="C48" s="143" t="s">
        <v>70</v>
      </c>
      <c r="D48" s="142" t="s">
        <v>2</v>
      </c>
      <c r="E48" s="141">
        <v>1</v>
      </c>
      <c r="F48" s="140"/>
      <c r="G48" s="139"/>
      <c r="H48" s="138"/>
    </row>
    <row r="49" spans="1:14" ht="16.5" customHeight="1" x14ac:dyDescent="0.2">
      <c r="A49" s="108"/>
      <c r="B49" s="107"/>
      <c r="C49" s="109"/>
      <c r="D49" s="110"/>
      <c r="E49" s="111"/>
      <c r="F49" s="109"/>
      <c r="G49" s="112"/>
      <c r="H49" s="113"/>
    </row>
    <row r="50" spans="1:14" x14ac:dyDescent="0.2">
      <c r="A50" s="89"/>
      <c r="B50" s="117"/>
      <c r="C50" s="114"/>
      <c r="D50" s="114"/>
      <c r="E50" s="115"/>
      <c r="F50" s="89"/>
      <c r="G50" s="89"/>
      <c r="H50" s="89"/>
    </row>
    <row r="51" spans="1:14" customFormat="1" x14ac:dyDescent="0.2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</row>
    <row r="52" spans="1:14" customFormat="1" ht="17.25" customHeight="1" x14ac:dyDescent="0.2">
      <c r="A52" s="361" t="s">
        <v>259</v>
      </c>
      <c r="N52" s="373" t="s">
        <v>324</v>
      </c>
    </row>
    <row r="54" spans="1:14" x14ac:dyDescent="0.2">
      <c r="B54" s="116"/>
      <c r="C54" s="116"/>
      <c r="D54" s="116"/>
      <c r="E54" s="137"/>
    </row>
    <row r="55" spans="1:14" x14ac:dyDescent="0.2">
      <c r="B55" s="136"/>
      <c r="C55" s="135"/>
      <c r="D55" s="134"/>
    </row>
    <row r="56" spans="1:14" x14ac:dyDescent="0.2">
      <c r="B56" s="116"/>
      <c r="C56" s="133"/>
      <c r="D56" s="116"/>
    </row>
    <row r="57" spans="1:14" x14ac:dyDescent="0.2">
      <c r="B57" s="116"/>
      <c r="C57" s="133"/>
      <c r="D57" s="116"/>
    </row>
    <row r="58" spans="1:14" x14ac:dyDescent="0.2">
      <c r="B58" s="116"/>
      <c r="C58" s="133"/>
      <c r="D58" s="116"/>
    </row>
  </sheetData>
  <sheetProtection sheet="1" objects="1" scenarios="1" selectLockedCells="1"/>
  <customSheetViews>
    <customSheetView guid="{8222D78C-43AE-428A-814E-F144A4F0B648}" scale="90" showGridLines="0" showRowCol="0" fitToPage="1">
      <selection activeCell="B12" sqref="B12"/>
      <pageMargins left="0.70866141732283472" right="0.70866141732283472" top="0.78740157480314965" bottom="0.78740157480314965" header="0.31496062992125984" footer="0.31496062992125984"/>
      <pageSetup paperSize="9" scale="76" orientation="landscape" r:id="rId1"/>
    </customSheetView>
    <customSheetView guid="{92639A7F-88A7-48EC-8D90-A815F71B7425}" scale="90" showGridLines="0" showRowCol="0" fitToPage="1">
      <selection activeCell="B12" sqref="B12"/>
      <pageMargins left="0.70866141732283472" right="0.70866141732283472" top="0.78740157480314965" bottom="0.78740157480314965" header="0.31496062992125984" footer="0.31496062992125984"/>
      <pageSetup paperSize="9" scale="7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6"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rgb="FFFFFF00"/>
    <pageSetUpPr fitToPage="1"/>
  </sheetPr>
  <dimension ref="A1:O71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135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36</v>
      </c>
      <c r="C3" s="177"/>
      <c r="D3" s="166"/>
      <c r="E3" s="166"/>
      <c r="F3" s="170"/>
      <c r="G3" s="167"/>
    </row>
    <row r="4" spans="1:7" x14ac:dyDescent="0.2">
      <c r="A4" s="171"/>
      <c r="B4" s="172" t="s">
        <v>136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38</v>
      </c>
      <c r="C5" s="175"/>
      <c r="D5" s="166"/>
      <c r="E5" s="166"/>
      <c r="F5" s="170"/>
      <c r="G5" s="167"/>
    </row>
    <row r="6" spans="1:7" x14ac:dyDescent="0.2">
      <c r="A6" s="168"/>
      <c r="B6" s="191" t="s">
        <v>137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36</v>
      </c>
      <c r="C12" s="521"/>
      <c r="D12" s="521"/>
      <c r="E12" s="521"/>
      <c r="F12" s="186"/>
      <c r="G12" s="187" t="s">
        <v>139</v>
      </c>
    </row>
    <row r="13" spans="1:7" x14ac:dyDescent="0.2">
      <c r="A13" s="31"/>
      <c r="B13" s="464" t="s">
        <v>228</v>
      </c>
      <c r="C13" s="465" t="s">
        <v>8</v>
      </c>
      <c r="D13" s="466" t="s">
        <v>0</v>
      </c>
      <c r="E13" s="467" t="s">
        <v>5</v>
      </c>
      <c r="F13" s="15"/>
      <c r="G13" s="32"/>
    </row>
    <row r="14" spans="1:7" x14ac:dyDescent="0.2">
      <c r="A14" s="65" t="s">
        <v>6</v>
      </c>
      <c r="B14" s="275" t="str">
        <f>+'93141'!C14</f>
        <v xml:space="preserve"> -</v>
      </c>
      <c r="C14" s="70" t="str">
        <f>+'93141'!C22</f>
        <v xml:space="preserve"> -</v>
      </c>
      <c r="D14" s="14" t="str">
        <f>+'93141'!C30</f>
        <v xml:space="preserve"> -</v>
      </c>
      <c r="E14" s="70" t="str">
        <f>+'93141'!C38</f>
        <v xml:space="preserve"> -</v>
      </c>
      <c r="F14" s="22" t="str">
        <f>+'93141'!D22</f>
        <v>%</v>
      </c>
      <c r="G14" s="32"/>
    </row>
    <row r="15" spans="1:7" x14ac:dyDescent="0.2">
      <c r="A15" s="65" t="s">
        <v>7</v>
      </c>
      <c r="B15" s="275" t="str">
        <f>+'93141'!C15</f>
        <v xml:space="preserve"> -</v>
      </c>
      <c r="C15" s="70" t="str">
        <f>+'93141'!C23</f>
        <v xml:space="preserve"> -</v>
      </c>
      <c r="D15" s="14" t="str">
        <f>+'93141'!C31</f>
        <v xml:space="preserve"> -</v>
      </c>
      <c r="E15" s="70" t="str">
        <f>+'93141'!C39</f>
        <v xml:space="preserve"> -</v>
      </c>
      <c r="F15" s="22" t="str">
        <f>+'93141'!D23</f>
        <v>m²</v>
      </c>
      <c r="G15" s="32"/>
    </row>
    <row r="16" spans="1:7" x14ac:dyDescent="0.2">
      <c r="A16" s="65" t="s">
        <v>13</v>
      </c>
      <c r="B16" s="275">
        <f>+'93141'!C16</f>
        <v>40</v>
      </c>
      <c r="C16" s="70" t="str">
        <f>+'93141'!C24</f>
        <v xml:space="preserve"> &gt; 24</v>
      </c>
      <c r="D16" s="14" t="str">
        <f>+'93141'!C32</f>
        <v>8 bis 24</v>
      </c>
      <c r="E16" s="70" t="str">
        <f>+'93141'!C40</f>
        <v>&lt; 8</v>
      </c>
      <c r="F16" s="22" t="str">
        <f>+'93141'!D24</f>
        <v>St.</v>
      </c>
      <c r="G16" s="32"/>
    </row>
    <row r="17" spans="1:7" x14ac:dyDescent="0.2">
      <c r="A17" s="65" t="s">
        <v>14</v>
      </c>
      <c r="B17" s="275" t="str">
        <f>+'93141'!C17</f>
        <v xml:space="preserve">ohne Steine </v>
      </c>
      <c r="C17" s="70" t="str">
        <f>+'93141'!C25</f>
        <v xml:space="preserve">ohne Steine </v>
      </c>
      <c r="D17" s="14" t="str">
        <f>+'93141'!C33</f>
        <v>steinig/lehmig</v>
      </c>
      <c r="E17" s="70" t="str">
        <f>+'93141'!C41</f>
        <v>steinig/lehmig</v>
      </c>
      <c r="F17" s="22"/>
      <c r="G17" s="32"/>
    </row>
    <row r="18" spans="1:7" x14ac:dyDescent="0.2">
      <c r="A18" s="65" t="s">
        <v>15</v>
      </c>
      <c r="B18" s="275" t="str">
        <f>+'93141'!C18</f>
        <v xml:space="preserve"> -</v>
      </c>
      <c r="C18" s="70" t="str">
        <f>+'93141'!C26</f>
        <v xml:space="preserve"> -</v>
      </c>
      <c r="D18" s="14" t="str">
        <f>+'93141'!C34</f>
        <v xml:space="preserve"> -</v>
      </c>
      <c r="E18" s="70" t="str">
        <f>+'93141'!C42</f>
        <v xml:space="preserve"> -</v>
      </c>
      <c r="F18" s="22" t="str">
        <f>+'93141'!D26</f>
        <v>m²</v>
      </c>
      <c r="G18" s="32"/>
    </row>
    <row r="19" spans="1:7" x14ac:dyDescent="0.2">
      <c r="A19" s="65" t="s">
        <v>16</v>
      </c>
      <c r="B19" s="275" t="str">
        <f>+'93141'!C19</f>
        <v xml:space="preserve"> -</v>
      </c>
      <c r="C19" s="70" t="str">
        <f>+'93141'!C27</f>
        <v xml:space="preserve"> -</v>
      </c>
      <c r="D19" s="14" t="str">
        <f>+'93141'!C35</f>
        <v xml:space="preserve"> -</v>
      </c>
      <c r="E19" s="70" t="str">
        <f>+'93141'!C43</f>
        <v xml:space="preserve"> -</v>
      </c>
      <c r="F19" s="22"/>
      <c r="G19" s="32"/>
    </row>
    <row r="20" spans="1:7" x14ac:dyDescent="0.2">
      <c r="A20" s="66" t="s">
        <v>17</v>
      </c>
      <c r="B20" s="71" t="str">
        <f>+'93141'!C20</f>
        <v xml:space="preserve"> -</v>
      </c>
      <c r="C20" s="71" t="str">
        <f>+'93141'!C28</f>
        <v xml:space="preserve"> -</v>
      </c>
      <c r="D20" s="67" t="str">
        <f>+'93141'!C36</f>
        <v xml:space="preserve"> -</v>
      </c>
      <c r="E20" s="71" t="str">
        <f>+'93141'!C44</f>
        <v xml:space="preserve"> -</v>
      </c>
      <c r="F20" s="23" t="str">
        <f>+'93141'!D28</f>
        <v>km</v>
      </c>
      <c r="G20" s="34"/>
    </row>
    <row r="21" spans="1:7" s="404" customFormat="1" ht="17.25" customHeight="1" x14ac:dyDescent="0.2">
      <c r="A21" s="473" t="s">
        <v>144</v>
      </c>
      <c r="B21" s="474">
        <f>+'93141'!G13</f>
        <v>7.2176</v>
      </c>
      <c r="C21" s="474">
        <f>+'93141'!G21</f>
        <v>7.2176</v>
      </c>
      <c r="D21" s="474">
        <f>+'93141'!G29</f>
        <v>12.125567999999999</v>
      </c>
      <c r="E21" s="474">
        <f>+'93141'!G37</f>
        <v>17.322240000000001</v>
      </c>
      <c r="F21" s="474"/>
      <c r="G21" s="475"/>
    </row>
    <row r="22" spans="1:7" ht="13.5" customHeight="1" x14ac:dyDescent="0.2">
      <c r="A22" s="188" t="s">
        <v>133</v>
      </c>
      <c r="B22" s="522" t="s">
        <v>38</v>
      </c>
      <c r="C22" s="523"/>
      <c r="D22" s="523"/>
      <c r="E22" s="523"/>
      <c r="F22" s="189"/>
      <c r="G22" s="190" t="s">
        <v>138</v>
      </c>
    </row>
    <row r="23" spans="1:7" x14ac:dyDescent="0.2">
      <c r="A23" s="31"/>
      <c r="B23" s="464" t="s">
        <v>228</v>
      </c>
      <c r="C23" s="465" t="s">
        <v>8</v>
      </c>
      <c r="D23" s="466" t="s">
        <v>0</v>
      </c>
      <c r="E23" s="467" t="s">
        <v>5</v>
      </c>
      <c r="F23" s="15"/>
      <c r="G23" s="32"/>
    </row>
    <row r="24" spans="1:7" x14ac:dyDescent="0.2">
      <c r="A24" s="65" t="str">
        <f>+'952'!B26</f>
        <v>Hangneigung</v>
      </c>
      <c r="B24" s="276" t="str">
        <f>+'952'!C10</f>
        <v xml:space="preserve"> -</v>
      </c>
      <c r="C24" s="70" t="str">
        <f>+'952'!C18</f>
        <v xml:space="preserve"> -</v>
      </c>
      <c r="D24" s="14" t="str">
        <f>+'952'!C26</f>
        <v xml:space="preserve"> -</v>
      </c>
      <c r="E24" s="70" t="str">
        <f>+'952'!C34</f>
        <v xml:space="preserve"> -</v>
      </c>
      <c r="F24" s="22" t="str">
        <f>+'952'!D18</f>
        <v>%</v>
      </c>
      <c r="G24" s="32"/>
    </row>
    <row r="25" spans="1:7" x14ac:dyDescent="0.2">
      <c r="A25" s="65" t="str">
        <f>+'952'!B27</f>
        <v>Parzellengröße</v>
      </c>
      <c r="B25" s="275" t="str">
        <f>+'952'!C11</f>
        <v xml:space="preserve"> -</v>
      </c>
      <c r="C25" s="70" t="str">
        <f>+'952'!C19</f>
        <v xml:space="preserve"> -</v>
      </c>
      <c r="D25" s="14" t="str">
        <f>+'952'!C27</f>
        <v xml:space="preserve"> -</v>
      </c>
      <c r="E25" s="70" t="str">
        <f>+'952'!C35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+'952'!B28</f>
        <v>Ausgangsmenge</v>
      </c>
      <c r="B26" s="275" t="str">
        <f>+'952'!C12</f>
        <v>&gt; 24</v>
      </c>
      <c r="C26" s="70" t="str">
        <f>+'952'!C20</f>
        <v>&gt; 24</v>
      </c>
      <c r="D26" s="14" t="str">
        <f>+'952'!C28</f>
        <v>8 bis 24</v>
      </c>
      <c r="E26" s="70" t="str">
        <f>+'952'!C36</f>
        <v>weniger 8</v>
      </c>
      <c r="F26" s="22" t="str">
        <f>+'952'!D20</f>
        <v>St.</v>
      </c>
      <c r="G26" s="32"/>
    </row>
    <row r="27" spans="1:7" x14ac:dyDescent="0.2">
      <c r="A27" s="65" t="str">
        <f>+'952'!B29</f>
        <v>Bodengruppe</v>
      </c>
      <c r="B27" s="275" t="str">
        <f>+'952'!C13</f>
        <v xml:space="preserve"> -</v>
      </c>
      <c r="C27" s="70" t="str">
        <f>+'952'!C21</f>
        <v xml:space="preserve"> -</v>
      </c>
      <c r="D27" s="14" t="str">
        <f>+'952'!C29</f>
        <v xml:space="preserve"> -</v>
      </c>
      <c r="E27" s="70" t="str">
        <f>+'952'!C37</f>
        <v xml:space="preserve"> -</v>
      </c>
      <c r="F27" s="22"/>
      <c r="G27" s="32"/>
    </row>
    <row r="28" spans="1:7" x14ac:dyDescent="0.2">
      <c r="A28" s="65" t="str">
        <f>+'952'!B30</f>
        <v xml:space="preserve">Höhe </v>
      </c>
      <c r="B28" s="275">
        <f>+'952'!C14</f>
        <v>1</v>
      </c>
      <c r="C28" s="70">
        <f>+'952'!C22</f>
        <v>1</v>
      </c>
      <c r="D28" s="14">
        <f>+'952'!C30</f>
        <v>1</v>
      </c>
      <c r="E28" s="70">
        <f>+'952'!C38</f>
        <v>1</v>
      </c>
      <c r="F28" s="22" t="str">
        <f>+'952'!D22</f>
        <v>m</v>
      </c>
      <c r="G28" s="32"/>
    </row>
    <row r="29" spans="1:7" x14ac:dyDescent="0.2">
      <c r="A29" s="65" t="str">
        <f>+'952'!B31</f>
        <v>Gehölzzusammensetzung</v>
      </c>
      <c r="B29" s="275" t="str">
        <f>+'952'!C15</f>
        <v xml:space="preserve"> -</v>
      </c>
      <c r="C29" s="70" t="str">
        <f>+'952'!C23</f>
        <v xml:space="preserve"> -</v>
      </c>
      <c r="D29" s="14" t="str">
        <f>+'952'!C31</f>
        <v xml:space="preserve"> -</v>
      </c>
      <c r="E29" s="70" t="str">
        <f>+'952'!C39</f>
        <v xml:space="preserve"> -</v>
      </c>
      <c r="F29" s="22"/>
      <c r="G29" s="32"/>
    </row>
    <row r="30" spans="1:7" x14ac:dyDescent="0.2">
      <c r="A30" s="66" t="str">
        <f>+'952'!B32</f>
        <v xml:space="preserve">Transportentfernung </v>
      </c>
      <c r="B30" s="277" t="str">
        <f>+'952'!C16</f>
        <v xml:space="preserve"> -</v>
      </c>
      <c r="C30" s="71" t="str">
        <f>+'952'!C24</f>
        <v xml:space="preserve"> -</v>
      </c>
      <c r="D30" s="67" t="str">
        <f>+'952'!C32</f>
        <v xml:space="preserve"> -</v>
      </c>
      <c r="E30" s="71" t="str">
        <f>+'952'!C40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74">
        <f>+'952'!G9</f>
        <v>1.4000000000000001</v>
      </c>
      <c r="C31" s="476">
        <f>+'952'!G17</f>
        <v>1.4000000000000001</v>
      </c>
      <c r="D31" s="477">
        <f>+'952'!G25</f>
        <v>1.96</v>
      </c>
      <c r="E31" s="477">
        <f>+'952'!G33</f>
        <v>2.8000000000000003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464" t="s">
        <v>228</v>
      </c>
      <c r="C33" s="465" t="s">
        <v>8</v>
      </c>
      <c r="D33" s="466" t="s">
        <v>0</v>
      </c>
      <c r="E33" s="467" t="s">
        <v>5</v>
      </c>
      <c r="F33" s="15"/>
      <c r="G33" s="32"/>
    </row>
    <row r="34" spans="1:8" x14ac:dyDescent="0.2">
      <c r="A34" s="65" t="str">
        <f>+'961'!B22</f>
        <v>Hangneigung</v>
      </c>
      <c r="B34" s="275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275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275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275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275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275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1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2" spans="1:8" x14ac:dyDescent="0.2">
      <c r="A42" s="273"/>
      <c r="B42" s="68"/>
      <c r="C42" s="69"/>
      <c r="D42" s="69"/>
      <c r="E42" s="69"/>
    </row>
    <row r="43" spans="1:8" ht="13.5" thickBot="1" x14ac:dyDescent="0.25"/>
    <row r="44" spans="1:8" x14ac:dyDescent="0.2">
      <c r="A44" s="79" t="s">
        <v>144</v>
      </c>
      <c r="B44" s="80" t="s">
        <v>228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145</v>
      </c>
      <c r="B45" s="85">
        <f>+B41+B31+B21</f>
        <v>10.812733333333334</v>
      </c>
      <c r="C45" s="85">
        <f>C21+C31+C41</f>
        <v>14.840802999999998</v>
      </c>
      <c r="D45" s="85">
        <f>D21+D31+D41</f>
        <v>22.975857999999995</v>
      </c>
      <c r="E45" s="85">
        <f>E21+E31+E41</f>
        <v>35.532075999999996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10</v>
      </c>
      <c r="B48" s="282">
        <f>+B45*A48</f>
        <v>108.12733333333334</v>
      </c>
      <c r="C48" s="282">
        <f>+C45*A48</f>
        <v>148.40802999999997</v>
      </c>
      <c r="D48" s="282">
        <f>+D45*A48</f>
        <v>229.75857999999994</v>
      </c>
      <c r="E48" s="282">
        <f>+E45*A48</f>
        <v>355.32075999999995</v>
      </c>
      <c r="F48" s="283"/>
      <c r="G48" s="87"/>
    </row>
    <row r="50" spans="1:9" ht="13.5" thickBot="1" x14ac:dyDescent="0.25"/>
    <row r="51" spans="1:9" x14ac:dyDescent="0.2">
      <c r="A51" s="284" t="s">
        <v>233</v>
      </c>
      <c r="B51" s="377"/>
      <c r="C51" s="285"/>
      <c r="D51" s="285"/>
      <c r="E51" s="285"/>
      <c r="F51" s="285"/>
      <c r="G51" s="286"/>
    </row>
    <row r="52" spans="1:9" x14ac:dyDescent="0.2">
      <c r="A52" s="287"/>
      <c r="B52" s="1"/>
      <c r="C52" s="1"/>
      <c r="D52" s="1"/>
      <c r="E52" s="1"/>
      <c r="F52" s="1"/>
      <c r="G52" s="55"/>
    </row>
    <row r="53" spans="1:9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9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7.2176</v>
      </c>
      <c r="E54" s="291">
        <f>+D54*B54</f>
        <v>7.2176</v>
      </c>
      <c r="F54" s="1"/>
      <c r="G54" s="55"/>
    </row>
    <row r="55" spans="1:9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9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1.4000000000000001</v>
      </c>
      <c r="E56" s="291">
        <f>+D56*B56</f>
        <v>1.4000000000000001</v>
      </c>
      <c r="F56" s="1"/>
      <c r="G56" s="55"/>
    </row>
    <row r="57" spans="1:9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9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9" ht="13.5" thickBot="1" x14ac:dyDescent="0.25">
      <c r="A59" s="293"/>
      <c r="B59" s="294"/>
      <c r="C59" s="294"/>
      <c r="D59" s="294"/>
      <c r="E59" s="294"/>
      <c r="F59" s="294"/>
      <c r="G59" s="295"/>
      <c r="I59" s="376"/>
    </row>
    <row r="60" spans="1:9" ht="26.25" thickBot="1" x14ac:dyDescent="0.25">
      <c r="A60" s="278" t="s">
        <v>255</v>
      </c>
      <c r="B60" s="1"/>
      <c r="C60" s="296" t="s">
        <v>243</v>
      </c>
      <c r="D60" s="297"/>
      <c r="E60" s="298">
        <f>+E58+E56+E54</f>
        <v>10.812733333333334</v>
      </c>
      <c r="F60" s="1"/>
      <c r="G60" s="55"/>
    </row>
    <row r="61" spans="1:9" ht="13.5" thickBot="1" x14ac:dyDescent="0.25">
      <c r="A61" s="353">
        <v>10</v>
      </c>
      <c r="B61" s="294"/>
      <c r="C61" s="299" t="s">
        <v>244</v>
      </c>
      <c r="D61" s="294"/>
      <c r="E61" s="300">
        <f>+E60*A61</f>
        <v>108.12733333333334</v>
      </c>
      <c r="F61" s="294"/>
      <c r="G61" s="295"/>
    </row>
    <row r="64" spans="1:9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309</v>
      </c>
      <c r="B66" s="366"/>
      <c r="C66" s="366"/>
      <c r="D66" s="366"/>
      <c r="E66" s="366"/>
      <c r="F66" s="366"/>
      <c r="G66" s="366"/>
      <c r="H66" s="370"/>
    </row>
    <row r="68" spans="1:15" x14ac:dyDescent="0.2"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  <row r="71" spans="1:15" x14ac:dyDescent="0.2"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8222D78C-43AE-428A-814E-F144A4F0B648}" showGridLines="0" showRowCol="0" fitToPage="1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177" priority="42" stopIfTrue="1" operator="equal">
      <formula>$E$13</formula>
    </cfRule>
    <cfRule type="cellIs" dxfId="176" priority="43" stopIfTrue="1" operator="equal">
      <formula>$D$13</formula>
    </cfRule>
    <cfRule type="cellIs" dxfId="175" priority="44" stopIfTrue="1" operator="equal">
      <formula>$C$13</formula>
    </cfRule>
    <cfRule type="cellIs" dxfId="174" priority="45" stopIfTrue="1" operator="equal">
      <formula>$B$13</formula>
    </cfRule>
  </conditionalFormatting>
  <conditionalFormatting sqref="B13">
    <cfRule type="cellIs" dxfId="173" priority="25" stopIfTrue="1" operator="equal">
      <formula>$B$13</formula>
    </cfRule>
  </conditionalFormatting>
  <conditionalFormatting sqref="C13">
    <cfRule type="cellIs" dxfId="172" priority="23" stopIfTrue="1" operator="equal">
      <formula>$C$13</formula>
    </cfRule>
  </conditionalFormatting>
  <conditionalFormatting sqref="D13">
    <cfRule type="cellIs" dxfId="171" priority="22" stopIfTrue="1" operator="equal">
      <formula>$D$13</formula>
    </cfRule>
  </conditionalFormatting>
  <conditionalFormatting sqref="E13">
    <cfRule type="cellIs" dxfId="170" priority="21" stopIfTrue="1" operator="equal">
      <formula>$E$13</formula>
    </cfRule>
  </conditionalFormatting>
  <conditionalFormatting sqref="B23">
    <cfRule type="cellIs" dxfId="169" priority="20" stopIfTrue="1" operator="equal">
      <formula>$B$23</formula>
    </cfRule>
  </conditionalFormatting>
  <conditionalFormatting sqref="C23">
    <cfRule type="cellIs" dxfId="168" priority="19" stopIfTrue="1" operator="equal">
      <formula>$C$23</formula>
    </cfRule>
  </conditionalFormatting>
  <conditionalFormatting sqref="D23">
    <cfRule type="cellIs" dxfId="167" priority="18" stopIfTrue="1" operator="equal">
      <formula>$D$23</formula>
    </cfRule>
  </conditionalFormatting>
  <conditionalFormatting sqref="E23">
    <cfRule type="cellIs" dxfId="166" priority="17" stopIfTrue="1" operator="equal">
      <formula>$E$23</formula>
    </cfRule>
  </conditionalFormatting>
  <conditionalFormatting sqref="B33">
    <cfRule type="cellIs" dxfId="165" priority="16" stopIfTrue="1" operator="equal">
      <formula>$B$33</formula>
    </cfRule>
  </conditionalFormatting>
  <conditionalFormatting sqref="C33">
    <cfRule type="cellIs" dxfId="164" priority="15" stopIfTrue="1" operator="equal">
      <formula>$C$33</formula>
    </cfRule>
  </conditionalFormatting>
  <conditionalFormatting sqref="D33">
    <cfRule type="cellIs" dxfId="163" priority="14" stopIfTrue="1" operator="equal">
      <formula>$D$33</formula>
    </cfRule>
  </conditionalFormatting>
  <conditionalFormatting sqref="E33">
    <cfRule type="cellIs" dxfId="162" priority="13" stopIfTrue="1" operator="equal">
      <formula>$E$33</formula>
    </cfRule>
  </conditionalFormatting>
  <conditionalFormatting sqref="C56">
    <cfRule type="cellIs" dxfId="161" priority="9" stopIfTrue="1" operator="equal">
      <formula>$E$23</formula>
    </cfRule>
    <cfRule type="cellIs" dxfId="160" priority="10" stopIfTrue="1" operator="equal">
      <formula>$D$23</formula>
    </cfRule>
    <cfRule type="cellIs" dxfId="159" priority="11" stopIfTrue="1" operator="equal">
      <formula>$C$23</formula>
    </cfRule>
    <cfRule type="cellIs" dxfId="158" priority="12" stopIfTrue="1" operator="equal">
      <formula>$B$23</formula>
    </cfRule>
  </conditionalFormatting>
  <conditionalFormatting sqref="C58">
    <cfRule type="cellIs" dxfId="157" priority="1" stopIfTrue="1" operator="equal">
      <formula>$E$33</formula>
    </cfRule>
    <cfRule type="cellIs" dxfId="156" priority="2" stopIfTrue="1" operator="equal">
      <formula>$D$33</formula>
    </cfRule>
    <cfRule type="cellIs" dxfId="155" priority="3" stopIfTrue="1" operator="equal">
      <formula>$C$33</formula>
    </cfRule>
    <cfRule type="cellIs" dxfId="154" priority="4" stopIfTrue="1" operator="equal">
      <formula>$B$33</formula>
    </cfRule>
  </conditionalFormatting>
  <dataValidations count="1">
    <dataValidation type="list" allowBlank="1" showInputMessage="1" showErrorMessage="1" sqref="C54 C56 C58">
      <formula1>$B$23:$E$23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rgb="FFFFFF00"/>
    <pageSetUpPr fitToPage="1"/>
  </sheetPr>
  <dimension ref="A1:O70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146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35</v>
      </c>
      <c r="C3" s="177"/>
      <c r="D3" s="166"/>
      <c r="E3" s="166"/>
      <c r="F3" s="170"/>
      <c r="G3" s="167"/>
    </row>
    <row r="4" spans="1:7" x14ac:dyDescent="0.2">
      <c r="A4" s="171"/>
      <c r="B4" s="172" t="s">
        <v>147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38</v>
      </c>
      <c r="C5" s="175"/>
      <c r="D5" s="166"/>
      <c r="E5" s="166"/>
      <c r="F5" s="170"/>
      <c r="G5" s="167"/>
    </row>
    <row r="6" spans="1:7" x14ac:dyDescent="0.2">
      <c r="A6" s="168"/>
      <c r="B6" s="191" t="s">
        <v>137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35</v>
      </c>
      <c r="C12" s="521"/>
      <c r="D12" s="521"/>
      <c r="E12" s="521"/>
      <c r="F12" s="186"/>
      <c r="G12" s="187" t="s">
        <v>148</v>
      </c>
    </row>
    <row r="13" spans="1:7" x14ac:dyDescent="0.2">
      <c r="A13" s="31"/>
      <c r="B13" s="356" t="s">
        <v>228</v>
      </c>
      <c r="C13" s="357" t="s">
        <v>8</v>
      </c>
      <c r="D13" s="339" t="s">
        <v>0</v>
      </c>
      <c r="E13" s="358" t="s">
        <v>5</v>
      </c>
      <c r="F13" s="15"/>
      <c r="G13" s="32"/>
    </row>
    <row r="14" spans="1:7" x14ac:dyDescent="0.2">
      <c r="A14" s="65" t="s">
        <v>6</v>
      </c>
      <c r="B14" s="70" t="str">
        <f>+'93142'!C13</f>
        <v xml:space="preserve"> -</v>
      </c>
      <c r="C14" s="70" t="str">
        <f>+'93142'!C21</f>
        <v xml:space="preserve"> -</v>
      </c>
      <c r="D14" s="14" t="str">
        <f>+'93142'!C29</f>
        <v xml:space="preserve"> -</v>
      </c>
      <c r="E14" s="70" t="str">
        <f>+'93142'!C37</f>
        <v xml:space="preserve"> -</v>
      </c>
      <c r="F14" s="22" t="str">
        <f>+'93141'!D22</f>
        <v>%</v>
      </c>
      <c r="G14" s="32"/>
    </row>
    <row r="15" spans="1:7" x14ac:dyDescent="0.2">
      <c r="A15" s="65" t="s">
        <v>7</v>
      </c>
      <c r="B15" s="70" t="str">
        <f>+'93142'!C14</f>
        <v xml:space="preserve"> -</v>
      </c>
      <c r="C15" s="70" t="str">
        <f>+'93142'!C22</f>
        <v xml:space="preserve"> -</v>
      </c>
      <c r="D15" s="14" t="str">
        <f>+'93142'!C30</f>
        <v xml:space="preserve"> -</v>
      </c>
      <c r="E15" s="70" t="str">
        <f>+'93142'!C38</f>
        <v xml:space="preserve"> -</v>
      </c>
      <c r="F15" s="22" t="str">
        <f>+'93141'!D23</f>
        <v>m²</v>
      </c>
      <c r="G15" s="32"/>
    </row>
    <row r="16" spans="1:7" x14ac:dyDescent="0.2">
      <c r="A16" s="65" t="s">
        <v>13</v>
      </c>
      <c r="B16" s="70">
        <f>+'93142'!C15</f>
        <v>40</v>
      </c>
      <c r="C16" s="70" t="str">
        <f>+'93142'!C23</f>
        <v xml:space="preserve"> &gt; 24</v>
      </c>
      <c r="D16" s="14" t="str">
        <f>+'93142'!C31</f>
        <v>8 bis 24</v>
      </c>
      <c r="E16" s="70" t="str">
        <f>+'93142'!C39</f>
        <v>&lt; 8</v>
      </c>
      <c r="F16" s="22" t="str">
        <f>+'93141'!D24</f>
        <v>St.</v>
      </c>
      <c r="G16" s="32"/>
    </row>
    <row r="17" spans="1:7" x14ac:dyDescent="0.2">
      <c r="A17" s="65" t="s">
        <v>14</v>
      </c>
      <c r="B17" s="70" t="str">
        <f>+'93142'!C16</f>
        <v>ohne Steine</v>
      </c>
      <c r="C17" s="70" t="str">
        <f>+'93142'!C24</f>
        <v>ohne Steine</v>
      </c>
      <c r="D17" s="14" t="str">
        <f>+'93142'!C32</f>
        <v>steinig/lehmig</v>
      </c>
      <c r="E17" s="70" t="str">
        <f>+'93142'!C40</f>
        <v>steinig/lehmig</v>
      </c>
      <c r="F17" s="22"/>
      <c r="G17" s="32"/>
    </row>
    <row r="18" spans="1:7" x14ac:dyDescent="0.2">
      <c r="A18" s="65" t="s">
        <v>15</v>
      </c>
      <c r="B18" s="70" t="str">
        <f>+'93142'!C17</f>
        <v xml:space="preserve"> -</v>
      </c>
      <c r="C18" s="70" t="str">
        <f>+'93142'!C25</f>
        <v xml:space="preserve"> -</v>
      </c>
      <c r="D18" s="14" t="str">
        <f>+'93142'!C33</f>
        <v xml:space="preserve"> -</v>
      </c>
      <c r="E18" s="70" t="str">
        <f>+'93142'!C41</f>
        <v xml:space="preserve"> -</v>
      </c>
      <c r="F18" s="22" t="str">
        <f>+'93141'!D26</f>
        <v>m²</v>
      </c>
      <c r="G18" s="32"/>
    </row>
    <row r="19" spans="1:7" x14ac:dyDescent="0.2">
      <c r="A19" s="65" t="s">
        <v>16</v>
      </c>
      <c r="B19" s="70" t="str">
        <f>+'93142'!C18</f>
        <v xml:space="preserve"> -</v>
      </c>
      <c r="C19" s="70" t="str">
        <f>+'93142'!C26</f>
        <v xml:space="preserve"> -</v>
      </c>
      <c r="D19" s="14" t="str">
        <f>+'93142'!C34</f>
        <v xml:space="preserve"> -</v>
      </c>
      <c r="E19" s="70" t="str">
        <f>+'93142'!C42</f>
        <v xml:space="preserve"> -</v>
      </c>
      <c r="F19" s="22"/>
      <c r="G19" s="32"/>
    </row>
    <row r="20" spans="1:7" x14ac:dyDescent="0.2">
      <c r="A20" s="66" t="s">
        <v>17</v>
      </c>
      <c r="B20" s="71" t="str">
        <f>+'93142'!C19</f>
        <v xml:space="preserve"> -</v>
      </c>
      <c r="C20" s="71" t="str">
        <f>+'93142'!C27</f>
        <v xml:space="preserve"> -</v>
      </c>
      <c r="D20" s="67" t="str">
        <f>+'93142'!C35</f>
        <v xml:space="preserve"> -</v>
      </c>
      <c r="E20" s="71" t="str">
        <f>+'93142'!C43</f>
        <v xml:space="preserve"> -</v>
      </c>
      <c r="F20" s="23" t="str">
        <f>+'93141'!D28</f>
        <v>km</v>
      </c>
      <c r="G20" s="34"/>
    </row>
    <row r="21" spans="1:7" s="404" customFormat="1" ht="17.25" customHeight="1" x14ac:dyDescent="0.2">
      <c r="A21" s="473" t="s">
        <v>144</v>
      </c>
      <c r="B21" s="474">
        <f>+'93142'!G12</f>
        <v>10.48</v>
      </c>
      <c r="C21" s="474">
        <f>+'93142'!G20</f>
        <v>10.48</v>
      </c>
      <c r="D21" s="474">
        <f>+'93142'!G28</f>
        <v>17.273199999999996</v>
      </c>
      <c r="E21" s="474">
        <f>+'93142'!G36</f>
        <v>24.465999999999998</v>
      </c>
      <c r="F21" s="474"/>
      <c r="G21" s="475"/>
    </row>
    <row r="22" spans="1:7" x14ac:dyDescent="0.2">
      <c r="A22" s="188" t="s">
        <v>133</v>
      </c>
      <c r="B22" s="522" t="s">
        <v>38</v>
      </c>
      <c r="C22" s="523"/>
      <c r="D22" s="523"/>
      <c r="E22" s="523"/>
      <c r="F22" s="189"/>
      <c r="G22" s="190" t="s">
        <v>138</v>
      </c>
    </row>
    <row r="23" spans="1:7" x14ac:dyDescent="0.2">
      <c r="A23" s="31"/>
      <c r="B23" s="356" t="s">
        <v>228</v>
      </c>
      <c r="C23" s="357" t="s">
        <v>8</v>
      </c>
      <c r="D23" s="339" t="s">
        <v>0</v>
      </c>
      <c r="E23" s="358" t="s">
        <v>5</v>
      </c>
      <c r="F23" s="15"/>
      <c r="G23" s="32"/>
    </row>
    <row r="24" spans="1:7" x14ac:dyDescent="0.2">
      <c r="A24" s="65" t="str">
        <f>+'952'!B26</f>
        <v>Hangneigung</v>
      </c>
      <c r="B24" s="70" t="str">
        <f>+'952'!C10</f>
        <v xml:space="preserve"> -</v>
      </c>
      <c r="C24" s="70" t="str">
        <f>+'952'!C18</f>
        <v xml:space="preserve"> -</v>
      </c>
      <c r="D24" s="14" t="str">
        <f>+'952'!C26</f>
        <v xml:space="preserve"> -</v>
      </c>
      <c r="E24" s="70" t="str">
        <f>+'952'!C34</f>
        <v xml:space="preserve"> -</v>
      </c>
      <c r="F24" s="22" t="str">
        <f>+'952'!D18</f>
        <v>%</v>
      </c>
      <c r="G24" s="32"/>
    </row>
    <row r="25" spans="1:7" x14ac:dyDescent="0.2">
      <c r="A25" s="65" t="str">
        <f>+'952'!B27</f>
        <v>Parzellengröße</v>
      </c>
      <c r="B25" s="70" t="str">
        <f>+'952'!C11</f>
        <v xml:space="preserve"> -</v>
      </c>
      <c r="C25" s="70" t="str">
        <f>+'952'!C19</f>
        <v xml:space="preserve"> -</v>
      </c>
      <c r="D25" s="14" t="str">
        <f>+'952'!C27</f>
        <v xml:space="preserve"> -</v>
      </c>
      <c r="E25" s="70" t="str">
        <f>+'952'!C35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+'952'!B28</f>
        <v>Ausgangsmenge</v>
      </c>
      <c r="B26" s="70" t="str">
        <f>+'952'!C12</f>
        <v>&gt; 24</v>
      </c>
      <c r="C26" s="70" t="str">
        <f>+'952'!C20</f>
        <v>&gt; 24</v>
      </c>
      <c r="D26" s="14" t="str">
        <f>+'952'!C28</f>
        <v>8 bis 24</v>
      </c>
      <c r="E26" s="70" t="str">
        <f>+'952'!C36</f>
        <v>weniger 8</v>
      </c>
      <c r="F26" s="22" t="str">
        <f>+'952'!D20</f>
        <v>St.</v>
      </c>
      <c r="G26" s="32"/>
    </row>
    <row r="27" spans="1:7" x14ac:dyDescent="0.2">
      <c r="A27" s="65" t="str">
        <f>+'952'!B29</f>
        <v>Bodengruppe</v>
      </c>
      <c r="B27" s="70" t="str">
        <f>+'952'!C13</f>
        <v xml:space="preserve"> -</v>
      </c>
      <c r="C27" s="70" t="str">
        <f>+'952'!C21</f>
        <v xml:space="preserve"> -</v>
      </c>
      <c r="D27" s="14" t="str">
        <f>+'952'!C29</f>
        <v xml:space="preserve"> -</v>
      </c>
      <c r="E27" s="70" t="str">
        <f>+'952'!C37</f>
        <v xml:space="preserve"> -</v>
      </c>
      <c r="F27" s="22"/>
      <c r="G27" s="32"/>
    </row>
    <row r="28" spans="1:7" x14ac:dyDescent="0.2">
      <c r="A28" s="65" t="str">
        <f>+'952'!B30</f>
        <v xml:space="preserve">Höhe </v>
      </c>
      <c r="B28" s="70">
        <f>+'952'!C14</f>
        <v>1</v>
      </c>
      <c r="C28" s="70">
        <f>+'952'!C22</f>
        <v>1</v>
      </c>
      <c r="D28" s="14">
        <f>+'952'!C30</f>
        <v>1</v>
      </c>
      <c r="E28" s="70">
        <f>+'952'!C38</f>
        <v>1</v>
      </c>
      <c r="F28" s="22" t="str">
        <f>+'952'!D22</f>
        <v>m</v>
      </c>
      <c r="G28" s="32"/>
    </row>
    <row r="29" spans="1:7" x14ac:dyDescent="0.2">
      <c r="A29" s="65" t="str">
        <f>+'952'!B31</f>
        <v>Gehölzzusammensetzung</v>
      </c>
      <c r="B29" s="70" t="str">
        <f>+'952'!C15</f>
        <v xml:space="preserve"> -</v>
      </c>
      <c r="C29" s="70" t="str">
        <f>+'952'!C23</f>
        <v xml:space="preserve"> -</v>
      </c>
      <c r="D29" s="14" t="str">
        <f>+'952'!C31</f>
        <v xml:space="preserve"> -</v>
      </c>
      <c r="E29" s="70" t="str">
        <f>+'952'!C39</f>
        <v xml:space="preserve"> -</v>
      </c>
      <c r="F29" s="22"/>
      <c r="G29" s="32"/>
    </row>
    <row r="30" spans="1:7" x14ac:dyDescent="0.2">
      <c r="A30" s="66" t="str">
        <f>+'952'!B32</f>
        <v xml:space="preserve">Transportentfernung </v>
      </c>
      <c r="B30" s="71" t="str">
        <f>+'952'!C16</f>
        <v xml:space="preserve"> -</v>
      </c>
      <c r="C30" s="71" t="str">
        <f>+'952'!C24</f>
        <v xml:space="preserve"> -</v>
      </c>
      <c r="D30" s="67" t="str">
        <f>+'952'!C32</f>
        <v xml:space="preserve"> -</v>
      </c>
      <c r="E30" s="71" t="str">
        <f>+'952'!C40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74">
        <f>+'952'!G9</f>
        <v>1.4000000000000001</v>
      </c>
      <c r="C31" s="476">
        <f>+'952'!G17</f>
        <v>1.4000000000000001</v>
      </c>
      <c r="D31" s="477">
        <f>+'952'!G25</f>
        <v>1.96</v>
      </c>
      <c r="E31" s="477">
        <f>+'952'!G33</f>
        <v>2.8000000000000003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356" t="s">
        <v>228</v>
      </c>
      <c r="C33" s="357" t="s">
        <v>8</v>
      </c>
      <c r="D33" s="339" t="s">
        <v>0</v>
      </c>
      <c r="E33" s="358" t="s">
        <v>5</v>
      </c>
      <c r="F33" s="15"/>
      <c r="G33" s="32"/>
    </row>
    <row r="34" spans="1:8" x14ac:dyDescent="0.2">
      <c r="A34" s="65" t="str">
        <f>+'961'!B22</f>
        <v>Hangneigung</v>
      </c>
      <c r="B34" s="70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70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70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70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70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70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1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2" spans="1:8" x14ac:dyDescent="0.2">
      <c r="A42" s="273"/>
      <c r="B42" s="68"/>
      <c r="C42" s="69"/>
      <c r="D42" s="69"/>
      <c r="E42" s="69"/>
    </row>
    <row r="43" spans="1:8" ht="13.5" thickBot="1" x14ac:dyDescent="0.25"/>
    <row r="44" spans="1:8" x14ac:dyDescent="0.2">
      <c r="A44" s="79" t="s">
        <v>144</v>
      </c>
      <c r="B44" s="80" t="s">
        <v>219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149</v>
      </c>
      <c r="B45" s="302">
        <f>+B41+B31+B21</f>
        <v>14.075133333333333</v>
      </c>
      <c r="C45" s="85">
        <f>C21+C31+C41</f>
        <v>18.103203000000001</v>
      </c>
      <c r="D45" s="85">
        <f>D21+D31+D41</f>
        <v>28.123489999999997</v>
      </c>
      <c r="E45" s="85">
        <f>E21+E31+E41</f>
        <v>42.675835999999997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10</v>
      </c>
      <c r="B48" s="282">
        <f>+B45*A48</f>
        <v>140.75133333333332</v>
      </c>
      <c r="C48" s="282">
        <f>+C45*A48</f>
        <v>181.03203000000002</v>
      </c>
      <c r="D48" s="282">
        <f>+D45*A48</f>
        <v>281.23489999999998</v>
      </c>
      <c r="E48" s="282">
        <f>+E45*A48</f>
        <v>426.75835999999998</v>
      </c>
      <c r="F48" s="283"/>
      <c r="G48" s="87"/>
    </row>
    <row r="50" spans="1:8" ht="13.5" thickBot="1" x14ac:dyDescent="0.25"/>
    <row r="51" spans="1:8" x14ac:dyDescent="0.2">
      <c r="A51" s="284" t="s">
        <v>233</v>
      </c>
      <c r="B51" s="285"/>
      <c r="C51" s="285"/>
      <c r="D51" s="285"/>
      <c r="E51" s="285"/>
      <c r="F51" s="285"/>
      <c r="G51" s="286"/>
    </row>
    <row r="52" spans="1:8" x14ac:dyDescent="0.2">
      <c r="A52" s="287"/>
      <c r="B52" s="1"/>
      <c r="C52" s="1"/>
      <c r="D52" s="1"/>
      <c r="E52" s="1"/>
      <c r="F52" s="1"/>
      <c r="G52" s="55"/>
    </row>
    <row r="53" spans="1:8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8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10.48</v>
      </c>
      <c r="E54" s="291">
        <f>+D54*B54</f>
        <v>10.48</v>
      </c>
      <c r="F54" s="1"/>
      <c r="G54" s="55"/>
    </row>
    <row r="55" spans="1:8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8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1.4000000000000001</v>
      </c>
      <c r="E56" s="291">
        <f>+D56*B56</f>
        <v>1.4000000000000001</v>
      </c>
      <c r="F56" s="1"/>
      <c r="G56" s="55"/>
    </row>
    <row r="57" spans="1:8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8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8" ht="13.5" thickBot="1" x14ac:dyDescent="0.25">
      <c r="A59" s="293"/>
      <c r="B59" s="294"/>
      <c r="C59" s="294"/>
      <c r="D59" s="294"/>
      <c r="E59" s="294"/>
      <c r="F59" s="294"/>
      <c r="G59" s="295"/>
    </row>
    <row r="60" spans="1:8" ht="26.25" thickBot="1" x14ac:dyDescent="0.25">
      <c r="A60" s="278" t="s">
        <v>255</v>
      </c>
      <c r="B60" s="1"/>
      <c r="C60" s="296" t="s">
        <v>243</v>
      </c>
      <c r="D60" s="297"/>
      <c r="E60" s="298">
        <f>+E58+E56+E54</f>
        <v>14.075133333333333</v>
      </c>
      <c r="F60" s="1"/>
      <c r="G60" s="55"/>
    </row>
    <row r="61" spans="1:8" ht="13.5" thickBot="1" x14ac:dyDescent="0.25">
      <c r="A61" s="353">
        <v>10</v>
      </c>
      <c r="B61" s="294"/>
      <c r="C61" s="299" t="s">
        <v>244</v>
      </c>
      <c r="D61" s="294"/>
      <c r="E61" s="300">
        <f>+E60*A61</f>
        <v>140.75133333333332</v>
      </c>
      <c r="F61" s="294"/>
      <c r="G61" s="295"/>
    </row>
    <row r="64" spans="1:8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309</v>
      </c>
      <c r="B66" s="366"/>
      <c r="C66" s="366"/>
      <c r="D66" s="366"/>
      <c r="E66" s="366"/>
      <c r="F66" s="366"/>
      <c r="G66" s="366"/>
      <c r="H66" s="370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</sheetData>
  <sheetProtection sheet="1" objects="1" scenarios="1" selectLockedCells="1"/>
  <customSheetViews>
    <customSheetView guid="{8222D78C-43AE-428A-814E-F144A4F0B648}" showGridLines="0" showRowCol="0" fitToPage="1" topLeftCell="A43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 topLeftCell="A43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153" priority="21" stopIfTrue="1" operator="equal">
      <formula>$E$13</formula>
    </cfRule>
    <cfRule type="cellIs" dxfId="152" priority="22" stopIfTrue="1" operator="equal">
      <formula>$D$23</formula>
    </cfRule>
    <cfRule type="cellIs" dxfId="151" priority="23" stopIfTrue="1" operator="equal">
      <formula>$C$13</formula>
    </cfRule>
    <cfRule type="cellIs" dxfId="150" priority="24" stopIfTrue="1" operator="equal">
      <formula>$B$13</formula>
    </cfRule>
  </conditionalFormatting>
  <conditionalFormatting sqref="C56">
    <cfRule type="cellIs" dxfId="149" priority="17" stopIfTrue="1" operator="equal">
      <formula>$E$23</formula>
    </cfRule>
    <cfRule type="cellIs" dxfId="148" priority="18" stopIfTrue="1" operator="equal">
      <formula>$D$23</formula>
    </cfRule>
    <cfRule type="cellIs" dxfId="147" priority="19" stopIfTrue="1" operator="equal">
      <formula>$C$23</formula>
    </cfRule>
    <cfRule type="cellIs" dxfId="146" priority="20" stopIfTrue="1" operator="equal">
      <formula>$B$23</formula>
    </cfRule>
  </conditionalFormatting>
  <conditionalFormatting sqref="C58">
    <cfRule type="cellIs" dxfId="145" priority="13" stopIfTrue="1" operator="equal">
      <formula>$E$33</formula>
    </cfRule>
    <cfRule type="cellIs" dxfId="144" priority="14" stopIfTrue="1" operator="equal">
      <formula>$D$33</formula>
    </cfRule>
    <cfRule type="cellIs" dxfId="143" priority="15" stopIfTrue="1" operator="equal">
      <formula>$C$33</formula>
    </cfRule>
    <cfRule type="cellIs" dxfId="142" priority="16" stopIfTrue="1" operator="equal">
      <formula>$B$33</formula>
    </cfRule>
  </conditionalFormatting>
  <conditionalFormatting sqref="B13">
    <cfRule type="cellIs" dxfId="141" priority="12" stopIfTrue="1" operator="equal">
      <formula>$B$13</formula>
    </cfRule>
  </conditionalFormatting>
  <conditionalFormatting sqref="C13">
    <cfRule type="cellIs" dxfId="140" priority="11" stopIfTrue="1" operator="equal">
      <formula>$C$13</formula>
    </cfRule>
  </conditionalFormatting>
  <conditionalFormatting sqref="D13">
    <cfRule type="cellIs" dxfId="139" priority="10" stopIfTrue="1" operator="equal">
      <formula>$D$13</formula>
    </cfRule>
  </conditionalFormatting>
  <conditionalFormatting sqref="E13">
    <cfRule type="cellIs" dxfId="138" priority="9" stopIfTrue="1" operator="equal">
      <formula>$E$13</formula>
    </cfRule>
  </conditionalFormatting>
  <conditionalFormatting sqref="B23">
    <cfRule type="cellIs" dxfId="137" priority="8" stopIfTrue="1" operator="equal">
      <formula>$B$23</formula>
    </cfRule>
  </conditionalFormatting>
  <conditionalFormatting sqref="C23">
    <cfRule type="cellIs" dxfId="136" priority="7" stopIfTrue="1" operator="equal">
      <formula>$C$23</formula>
    </cfRule>
  </conditionalFormatting>
  <conditionalFormatting sqref="D23">
    <cfRule type="cellIs" dxfId="135" priority="6" stopIfTrue="1" operator="equal">
      <formula>$D$23</formula>
    </cfRule>
  </conditionalFormatting>
  <conditionalFormatting sqref="E23">
    <cfRule type="cellIs" dxfId="134" priority="5" stopIfTrue="1" operator="equal">
      <formula>$E$23</formula>
    </cfRule>
  </conditionalFormatting>
  <conditionalFormatting sqref="B33">
    <cfRule type="cellIs" dxfId="133" priority="4" stopIfTrue="1" operator="equal">
      <formula>$B$33</formula>
    </cfRule>
  </conditionalFormatting>
  <conditionalFormatting sqref="C33">
    <cfRule type="cellIs" dxfId="132" priority="3" stopIfTrue="1" operator="equal">
      <formula>$C$33</formula>
    </cfRule>
  </conditionalFormatting>
  <conditionalFormatting sqref="D33">
    <cfRule type="cellIs" dxfId="131" priority="2" stopIfTrue="1" operator="equal">
      <formula>$D$33</formula>
    </cfRule>
  </conditionalFormatting>
  <conditionalFormatting sqref="E33">
    <cfRule type="cellIs" dxfId="130" priority="1" stopIfTrue="1" operator="equal">
      <formula>$E$33</formula>
    </cfRule>
  </conditionalFormatting>
  <dataValidations count="1">
    <dataValidation type="list" allowBlank="1" showInputMessage="1" showErrorMessage="1" sqref="C54 C56 C58">
      <formula1>$B$33:$E$33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rgb="FFFFFF00"/>
    <pageSetUpPr fitToPage="1"/>
  </sheetPr>
  <dimension ref="A1:O70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150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36</v>
      </c>
      <c r="C3" s="177"/>
      <c r="D3" s="166"/>
      <c r="E3" s="166"/>
      <c r="F3" s="170"/>
      <c r="G3" s="167"/>
    </row>
    <row r="4" spans="1:7" x14ac:dyDescent="0.2">
      <c r="A4" s="171"/>
      <c r="B4" s="172" t="s">
        <v>136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55</v>
      </c>
      <c r="C5" s="175"/>
      <c r="D5" s="166"/>
      <c r="E5" s="166"/>
      <c r="F5" s="170"/>
      <c r="G5" s="167"/>
    </row>
    <row r="6" spans="1:7" x14ac:dyDescent="0.2">
      <c r="A6" s="168"/>
      <c r="B6" s="191" t="s">
        <v>151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36</v>
      </c>
      <c r="C12" s="521"/>
      <c r="D12" s="521"/>
      <c r="E12" s="521"/>
      <c r="F12" s="186"/>
      <c r="G12" s="187" t="s">
        <v>139</v>
      </c>
    </row>
    <row r="13" spans="1:7" x14ac:dyDescent="0.2">
      <c r="A13" s="31"/>
      <c r="B13" s="356" t="s">
        <v>228</v>
      </c>
      <c r="C13" s="357" t="s">
        <v>8</v>
      </c>
      <c r="D13" s="339" t="s">
        <v>0</v>
      </c>
      <c r="E13" s="358" t="s">
        <v>5</v>
      </c>
      <c r="F13" s="15"/>
      <c r="G13" s="32"/>
    </row>
    <row r="14" spans="1:7" x14ac:dyDescent="0.2">
      <c r="A14" s="65" t="s">
        <v>6</v>
      </c>
      <c r="B14" s="70" t="str">
        <f>+'93141'!C14</f>
        <v xml:space="preserve"> -</v>
      </c>
      <c r="C14" s="70" t="str">
        <f>+'93141'!C22</f>
        <v xml:space="preserve"> -</v>
      </c>
      <c r="D14" s="14" t="str">
        <f>+'93141'!C30</f>
        <v xml:space="preserve"> -</v>
      </c>
      <c r="E14" s="70" t="str">
        <f>+'93141'!C38</f>
        <v xml:space="preserve"> -</v>
      </c>
      <c r="F14" s="22" t="str">
        <f>+'93141'!D22</f>
        <v>%</v>
      </c>
      <c r="G14" s="32"/>
    </row>
    <row r="15" spans="1:7" x14ac:dyDescent="0.2">
      <c r="A15" s="65" t="s">
        <v>7</v>
      </c>
      <c r="B15" s="70" t="str">
        <f>+'93141'!C15</f>
        <v xml:space="preserve"> -</v>
      </c>
      <c r="C15" s="70" t="str">
        <f>+'93141'!C23</f>
        <v xml:space="preserve"> -</v>
      </c>
      <c r="D15" s="14" t="str">
        <f>+'93141'!C31</f>
        <v xml:space="preserve"> -</v>
      </c>
      <c r="E15" s="70" t="str">
        <f>+'93141'!C39</f>
        <v xml:space="preserve"> -</v>
      </c>
      <c r="F15" s="22" t="str">
        <f>+'93141'!D23</f>
        <v>m²</v>
      </c>
      <c r="G15" s="32"/>
    </row>
    <row r="16" spans="1:7" x14ac:dyDescent="0.2">
      <c r="A16" s="65" t="s">
        <v>13</v>
      </c>
      <c r="B16" s="70">
        <f>+'93141'!C16</f>
        <v>40</v>
      </c>
      <c r="C16" s="70" t="str">
        <f>+'93141'!C24</f>
        <v xml:space="preserve"> &gt; 24</v>
      </c>
      <c r="D16" s="14" t="str">
        <f>+'93141'!C32</f>
        <v>8 bis 24</v>
      </c>
      <c r="E16" s="70" t="str">
        <f>+'93141'!C40</f>
        <v>&lt; 8</v>
      </c>
      <c r="F16" s="22" t="str">
        <f>+'93141'!D24</f>
        <v>St.</v>
      </c>
      <c r="G16" s="32"/>
    </row>
    <row r="17" spans="1:7" x14ac:dyDescent="0.2">
      <c r="A17" s="65" t="s">
        <v>14</v>
      </c>
      <c r="B17" s="70" t="str">
        <f>+'93141'!C17</f>
        <v xml:space="preserve">ohne Steine </v>
      </c>
      <c r="C17" s="70" t="str">
        <f>+'93141'!C25</f>
        <v xml:space="preserve">ohne Steine </v>
      </c>
      <c r="D17" s="14" t="str">
        <f>+'93141'!C33</f>
        <v>steinig/lehmig</v>
      </c>
      <c r="E17" s="70" t="str">
        <f>+'93141'!C41</f>
        <v>steinig/lehmig</v>
      </c>
      <c r="F17" s="22"/>
      <c r="G17" s="32"/>
    </row>
    <row r="18" spans="1:7" x14ac:dyDescent="0.2">
      <c r="A18" s="65" t="s">
        <v>15</v>
      </c>
      <c r="B18" s="70" t="str">
        <f>+'93141'!C18</f>
        <v xml:space="preserve"> -</v>
      </c>
      <c r="C18" s="70" t="str">
        <f>+'93141'!C26</f>
        <v xml:space="preserve"> -</v>
      </c>
      <c r="D18" s="14" t="str">
        <f>+'93141'!C34</f>
        <v xml:space="preserve"> -</v>
      </c>
      <c r="E18" s="70" t="str">
        <f>+'93141'!C42</f>
        <v xml:space="preserve"> -</v>
      </c>
      <c r="F18" s="22" t="str">
        <f>+'93141'!D26</f>
        <v>m²</v>
      </c>
      <c r="G18" s="32"/>
    </row>
    <row r="19" spans="1:7" x14ac:dyDescent="0.2">
      <c r="A19" s="65" t="s">
        <v>192</v>
      </c>
      <c r="B19" s="70" t="str">
        <f>+'93141'!C19</f>
        <v xml:space="preserve"> -</v>
      </c>
      <c r="C19" s="70" t="str">
        <f>+'93141'!C27</f>
        <v xml:space="preserve"> -</v>
      </c>
      <c r="D19" s="14" t="str">
        <f>+'93141'!C35</f>
        <v xml:space="preserve"> -</v>
      </c>
      <c r="E19" s="70" t="str">
        <f>+'93141'!C43</f>
        <v xml:space="preserve"> -</v>
      </c>
      <c r="F19" s="22"/>
      <c r="G19" s="32"/>
    </row>
    <row r="20" spans="1:7" x14ac:dyDescent="0.2">
      <c r="A20" s="66" t="s">
        <v>17</v>
      </c>
      <c r="B20" s="71" t="str">
        <f>+'93141'!C20</f>
        <v xml:space="preserve"> -</v>
      </c>
      <c r="C20" s="71" t="str">
        <f>+'93141'!C28</f>
        <v xml:space="preserve"> -</v>
      </c>
      <c r="D20" s="67" t="str">
        <f>+'93141'!C36</f>
        <v xml:space="preserve"> -</v>
      </c>
      <c r="E20" s="71" t="str">
        <f>+'93141'!C44</f>
        <v xml:space="preserve"> -</v>
      </c>
      <c r="F20" s="23" t="str">
        <f>+'93141'!D28</f>
        <v>km</v>
      </c>
      <c r="G20" s="34"/>
    </row>
    <row r="21" spans="1:7" s="404" customFormat="1" x14ac:dyDescent="0.2">
      <c r="A21" s="473" t="s">
        <v>144</v>
      </c>
      <c r="B21" s="474">
        <f>+'93141'!G13</f>
        <v>7.2176</v>
      </c>
      <c r="C21" s="474">
        <f>+'93141'!G21</f>
        <v>7.2176</v>
      </c>
      <c r="D21" s="474">
        <f>+'93141'!G29</f>
        <v>12.125567999999999</v>
      </c>
      <c r="E21" s="474">
        <f>+'93141'!G37</f>
        <v>17.322240000000001</v>
      </c>
      <c r="F21" s="474"/>
      <c r="G21" s="475"/>
    </row>
    <row r="22" spans="1:7" ht="17.25" customHeight="1" x14ac:dyDescent="0.2">
      <c r="A22" s="188" t="s">
        <v>133</v>
      </c>
      <c r="B22" s="522" t="s">
        <v>55</v>
      </c>
      <c r="C22" s="523"/>
      <c r="D22" s="523"/>
      <c r="E22" s="523"/>
      <c r="F22" s="189"/>
      <c r="G22" s="190" t="s">
        <v>152</v>
      </c>
    </row>
    <row r="23" spans="1:7" x14ac:dyDescent="0.2">
      <c r="A23" s="31"/>
      <c r="B23" s="356" t="s">
        <v>228</v>
      </c>
      <c r="C23" s="357" t="s">
        <v>8</v>
      </c>
      <c r="D23" s="339" t="s">
        <v>0</v>
      </c>
      <c r="E23" s="358" t="s">
        <v>5</v>
      </c>
      <c r="F23" s="15"/>
      <c r="G23" s="32"/>
    </row>
    <row r="24" spans="1:7" x14ac:dyDescent="0.2">
      <c r="A24" s="65" t="str">
        <f>+'953'!B19</f>
        <v>Hangneigung</v>
      </c>
      <c r="B24" s="70" t="str">
        <f>+'953'!C11</f>
        <v xml:space="preserve"> -</v>
      </c>
      <c r="C24" s="70" t="str">
        <f>+'953'!C19</f>
        <v xml:space="preserve"> -</v>
      </c>
      <c r="D24" s="14" t="str">
        <f>+'953'!C27</f>
        <v xml:space="preserve"> -</v>
      </c>
      <c r="E24" s="70" t="str">
        <f>+'953'!C35</f>
        <v xml:space="preserve"> -</v>
      </c>
      <c r="F24" s="22" t="str">
        <f>+'952'!D18</f>
        <v>%</v>
      </c>
      <c r="G24" s="32"/>
    </row>
    <row r="25" spans="1:7" x14ac:dyDescent="0.2">
      <c r="A25" s="65" t="str">
        <f>+'953'!B20</f>
        <v>Parzellengröße</v>
      </c>
      <c r="B25" s="70" t="str">
        <f>+'953'!C12</f>
        <v xml:space="preserve"> -</v>
      </c>
      <c r="C25" s="70" t="str">
        <f>+'953'!C20</f>
        <v xml:space="preserve"> -</v>
      </c>
      <c r="D25" s="14" t="str">
        <f>+'953'!C28</f>
        <v xml:space="preserve"> -</v>
      </c>
      <c r="E25" s="70" t="str">
        <f>+'953'!C36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+'953'!B21</f>
        <v>Ausgangsmenge</v>
      </c>
      <c r="B26" s="70" t="str">
        <f>+'953'!C13</f>
        <v>&gt; 24</v>
      </c>
      <c r="C26" s="70" t="str">
        <f>+'953'!C21</f>
        <v>&gt; 24</v>
      </c>
      <c r="D26" s="14" t="str">
        <f>+'953'!C29</f>
        <v>8 bis 24</v>
      </c>
      <c r="E26" s="70" t="str">
        <f>+'953'!C37</f>
        <v>weniger 8</v>
      </c>
      <c r="F26" s="22" t="str">
        <f>+'952'!D20</f>
        <v>St.</v>
      </c>
      <c r="G26" s="32"/>
    </row>
    <row r="27" spans="1:7" x14ac:dyDescent="0.2">
      <c r="A27" s="65" t="str">
        <f>+'953'!B22</f>
        <v>Bodengruppe</v>
      </c>
      <c r="B27" s="70" t="str">
        <f>+'953'!C14</f>
        <v xml:space="preserve"> -</v>
      </c>
      <c r="C27" s="70" t="str">
        <f>+'953'!C22</f>
        <v xml:space="preserve"> -</v>
      </c>
      <c r="D27" s="14" t="str">
        <f>+'953'!C30</f>
        <v xml:space="preserve"> -</v>
      </c>
      <c r="E27" s="70" t="str">
        <f>+'953'!C38</f>
        <v xml:space="preserve"> -</v>
      </c>
      <c r="F27" s="22"/>
      <c r="G27" s="32"/>
    </row>
    <row r="28" spans="1:7" x14ac:dyDescent="0.2">
      <c r="A28" s="65" t="str">
        <f>+'953'!B23</f>
        <v xml:space="preserve">Höhe </v>
      </c>
      <c r="B28" s="70">
        <f>+'953'!C15</f>
        <v>1.5</v>
      </c>
      <c r="C28" s="70">
        <f>+'953'!C23</f>
        <v>1.5</v>
      </c>
      <c r="D28" s="14">
        <f>+'953'!C31</f>
        <v>1.5</v>
      </c>
      <c r="E28" s="70">
        <f>+'953'!C39</f>
        <v>1.5</v>
      </c>
      <c r="F28" s="22" t="str">
        <f>+'952'!D22</f>
        <v>m</v>
      </c>
      <c r="G28" s="32"/>
    </row>
    <row r="29" spans="1:7" x14ac:dyDescent="0.2">
      <c r="A29" s="65" t="str">
        <f>+'953'!B24</f>
        <v>Gehölzzusammensetzung</v>
      </c>
      <c r="B29" s="70" t="str">
        <f>+'953'!C16</f>
        <v xml:space="preserve"> -</v>
      </c>
      <c r="C29" s="70" t="str">
        <f>+'953'!C24</f>
        <v xml:space="preserve"> -</v>
      </c>
      <c r="D29" s="14" t="str">
        <f>+'953'!C32</f>
        <v xml:space="preserve"> -</v>
      </c>
      <c r="E29" s="70" t="str">
        <f>+'953'!C40</f>
        <v xml:space="preserve"> -</v>
      </c>
      <c r="F29" s="22"/>
      <c r="G29" s="32"/>
    </row>
    <row r="30" spans="1:7" x14ac:dyDescent="0.2">
      <c r="A30" s="66" t="str">
        <f>+'953'!B25</f>
        <v xml:space="preserve">Transportentfernung </v>
      </c>
      <c r="B30" s="71" t="str">
        <f>+'953'!C17</f>
        <v xml:space="preserve"> -</v>
      </c>
      <c r="C30" s="71" t="str">
        <f>+'953'!C25</f>
        <v xml:space="preserve"> -</v>
      </c>
      <c r="D30" s="67" t="str">
        <f>+'953'!C33</f>
        <v xml:space="preserve"> -</v>
      </c>
      <c r="E30" s="71" t="str">
        <f>+'953'!C41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76">
        <f>+'953'!G10</f>
        <v>6.1550000000000002</v>
      </c>
      <c r="C31" s="476">
        <f>+'953'!G18</f>
        <v>6.1550000000000002</v>
      </c>
      <c r="D31" s="477">
        <f>+'953'!G26</f>
        <v>8.4909999999999997</v>
      </c>
      <c r="E31" s="477">
        <f>+'953'!G34</f>
        <v>11.994999999999999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356" t="s">
        <v>228</v>
      </c>
      <c r="C33" s="357" t="s">
        <v>8</v>
      </c>
      <c r="D33" s="339" t="s">
        <v>0</v>
      </c>
      <c r="E33" s="358" t="s">
        <v>5</v>
      </c>
      <c r="F33" s="15"/>
      <c r="G33" s="32"/>
    </row>
    <row r="34" spans="1:8" x14ac:dyDescent="0.2">
      <c r="A34" s="65" t="str">
        <f>+'961'!B22</f>
        <v>Hangneigung</v>
      </c>
      <c r="B34" s="70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70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70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70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70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70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2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2" spans="1:8" x14ac:dyDescent="0.2">
      <c r="A42" s="273"/>
      <c r="B42" s="69"/>
      <c r="C42" s="69"/>
      <c r="D42" s="69"/>
      <c r="E42" s="69"/>
    </row>
    <row r="43" spans="1:8" ht="13.5" thickBot="1" x14ac:dyDescent="0.25"/>
    <row r="44" spans="1:8" x14ac:dyDescent="0.2">
      <c r="A44" s="79" t="s">
        <v>144</v>
      </c>
      <c r="B44" s="80" t="s">
        <v>219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153</v>
      </c>
      <c r="B45" s="302">
        <f>+B41+B31+B21</f>
        <v>15.567733333333333</v>
      </c>
      <c r="C45" s="85">
        <f>C21+C31+C41</f>
        <v>19.595803</v>
      </c>
      <c r="D45" s="85">
        <f>D21+D31+D41</f>
        <v>29.506858000000001</v>
      </c>
      <c r="E45" s="85">
        <f>E21+E31+E41</f>
        <v>44.727075999999997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10</v>
      </c>
      <c r="B48" s="282">
        <f>+B45*A48</f>
        <v>155.67733333333334</v>
      </c>
      <c r="C48" s="282">
        <f>+C45*A48</f>
        <v>195.95803000000001</v>
      </c>
      <c r="D48" s="282">
        <f>+D45*A48</f>
        <v>295.06858</v>
      </c>
      <c r="E48" s="282">
        <f>+E45*A48</f>
        <v>447.27076</v>
      </c>
      <c r="F48" s="283"/>
      <c r="G48" s="87"/>
    </row>
    <row r="50" spans="1:8" ht="13.5" thickBot="1" x14ac:dyDescent="0.25"/>
    <row r="51" spans="1:8" x14ac:dyDescent="0.2">
      <c r="A51" s="284" t="s">
        <v>233</v>
      </c>
      <c r="B51" s="285"/>
      <c r="C51" s="285"/>
      <c r="D51" s="285"/>
      <c r="E51" s="285"/>
      <c r="F51" s="285"/>
      <c r="G51" s="286"/>
    </row>
    <row r="52" spans="1:8" x14ac:dyDescent="0.2">
      <c r="A52" s="287"/>
      <c r="B52" s="1"/>
      <c r="C52" s="1"/>
      <c r="D52" s="1"/>
      <c r="E52" s="1"/>
      <c r="F52" s="1"/>
      <c r="G52" s="55"/>
    </row>
    <row r="53" spans="1:8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8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7.2176</v>
      </c>
      <c r="E54" s="291">
        <f>+D54*B54</f>
        <v>7.2176</v>
      </c>
      <c r="F54" s="1"/>
      <c r="G54" s="55"/>
    </row>
    <row r="55" spans="1:8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8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6.1550000000000002</v>
      </c>
      <c r="E56" s="291">
        <f>+D56*B56</f>
        <v>6.1550000000000002</v>
      </c>
      <c r="F56" s="1"/>
      <c r="G56" s="55"/>
    </row>
    <row r="57" spans="1:8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8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8" ht="13.5" thickBot="1" x14ac:dyDescent="0.25">
      <c r="A59" s="293"/>
      <c r="B59" s="294"/>
      <c r="C59" s="294"/>
      <c r="D59" s="294"/>
      <c r="E59" s="294"/>
      <c r="F59" s="294"/>
      <c r="G59" s="295"/>
    </row>
    <row r="60" spans="1:8" ht="26.25" thickBot="1" x14ac:dyDescent="0.25">
      <c r="A60" s="278" t="s">
        <v>255</v>
      </c>
      <c r="B60" s="1"/>
      <c r="C60" s="296" t="s">
        <v>243</v>
      </c>
      <c r="D60" s="297"/>
      <c r="E60" s="298">
        <f>+E58+E56+E54</f>
        <v>15.567733333333333</v>
      </c>
      <c r="F60" s="1"/>
      <c r="G60" s="55"/>
    </row>
    <row r="61" spans="1:8" ht="13.5" thickBot="1" x14ac:dyDescent="0.25">
      <c r="A61" s="353">
        <v>10</v>
      </c>
      <c r="B61" s="294"/>
      <c r="C61" s="299" t="s">
        <v>244</v>
      </c>
      <c r="D61" s="294"/>
      <c r="E61" s="300">
        <f>+E60*A61</f>
        <v>155.67733333333334</v>
      </c>
      <c r="F61" s="294"/>
      <c r="G61" s="295"/>
    </row>
    <row r="64" spans="1:8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308</v>
      </c>
      <c r="B66" s="366"/>
      <c r="C66" s="366"/>
      <c r="D66" s="366"/>
      <c r="E66" s="366"/>
      <c r="F66" s="366"/>
      <c r="G66" s="366"/>
      <c r="H66" s="370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</sheetData>
  <sheetProtection sheet="1" objects="1" scenarios="1" selectLockedCells="1"/>
  <customSheetViews>
    <customSheetView guid="{8222D78C-43AE-428A-814E-F144A4F0B648}" showGridLines="0" showRowCol="0" fitToPage="1" topLeftCell="A49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 topLeftCell="A37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129" priority="24" stopIfTrue="1" operator="equal">
      <formula>$E$13</formula>
    </cfRule>
    <cfRule type="cellIs" dxfId="128" priority="25" stopIfTrue="1" operator="equal">
      <formula>$D$13</formula>
    </cfRule>
    <cfRule type="cellIs" dxfId="127" priority="26" stopIfTrue="1" operator="equal">
      <formula>$C$13</formula>
    </cfRule>
    <cfRule type="cellIs" dxfId="126" priority="27" stopIfTrue="1" operator="equal">
      <formula>$B$13</formula>
    </cfRule>
  </conditionalFormatting>
  <conditionalFormatting sqref="C56">
    <cfRule type="cellIs" dxfId="125" priority="20" stopIfTrue="1" operator="equal">
      <formula>$E$23</formula>
    </cfRule>
    <cfRule type="cellIs" dxfId="124" priority="21" stopIfTrue="1" operator="equal">
      <formula>$D$23</formula>
    </cfRule>
    <cfRule type="cellIs" dxfId="123" priority="22" stopIfTrue="1" operator="equal">
      <formula>$C$23</formula>
    </cfRule>
    <cfRule type="cellIs" dxfId="122" priority="23" stopIfTrue="1" operator="equal">
      <formula>$B$23</formula>
    </cfRule>
  </conditionalFormatting>
  <conditionalFormatting sqref="C58">
    <cfRule type="cellIs" dxfId="121" priority="16" stopIfTrue="1" operator="equal">
      <formula>$E$33</formula>
    </cfRule>
    <cfRule type="cellIs" dxfId="120" priority="17" stopIfTrue="1" operator="equal">
      <formula>$D$33</formula>
    </cfRule>
    <cfRule type="cellIs" dxfId="119" priority="18" stopIfTrue="1" operator="equal">
      <formula>$C$33</formula>
    </cfRule>
    <cfRule type="cellIs" dxfId="118" priority="19" stopIfTrue="1" operator="equal">
      <formula>$B$33</formula>
    </cfRule>
  </conditionalFormatting>
  <conditionalFormatting sqref="B13">
    <cfRule type="cellIs" dxfId="117" priority="3" stopIfTrue="1" operator="equal">
      <formula>$B$13</formula>
    </cfRule>
    <cfRule type="cellIs" dxfId="116" priority="15" stopIfTrue="1" operator="equal">
      <formula>$B$13</formula>
    </cfRule>
  </conditionalFormatting>
  <conditionalFormatting sqref="C13">
    <cfRule type="cellIs" dxfId="115" priority="2" stopIfTrue="1" operator="equal">
      <formula>$C$13</formula>
    </cfRule>
    <cfRule type="cellIs" dxfId="114" priority="14" stopIfTrue="1" operator="equal">
      <formula>$C$13</formula>
    </cfRule>
  </conditionalFormatting>
  <conditionalFormatting sqref="D13">
    <cfRule type="cellIs" dxfId="113" priority="13" stopIfTrue="1" operator="equal">
      <formula>$D$13</formula>
    </cfRule>
  </conditionalFormatting>
  <conditionalFormatting sqref="E13">
    <cfRule type="cellIs" dxfId="112" priority="12" stopIfTrue="1" operator="equal">
      <formula>$E$13</formula>
    </cfRule>
  </conditionalFormatting>
  <conditionalFormatting sqref="B23">
    <cfRule type="cellIs" dxfId="111" priority="11" stopIfTrue="1" operator="equal">
      <formula>$B$23</formula>
    </cfRule>
  </conditionalFormatting>
  <conditionalFormatting sqref="C23">
    <cfRule type="cellIs" dxfId="110" priority="10" stopIfTrue="1" operator="equal">
      <formula>$C$23</formula>
    </cfRule>
  </conditionalFormatting>
  <conditionalFormatting sqref="D23">
    <cfRule type="cellIs" dxfId="109" priority="9" stopIfTrue="1" operator="equal">
      <formula>$D$23</formula>
    </cfRule>
  </conditionalFormatting>
  <conditionalFormatting sqref="E23">
    <cfRule type="cellIs" dxfId="108" priority="8" stopIfTrue="1" operator="equal">
      <formula>$E$23</formula>
    </cfRule>
  </conditionalFormatting>
  <conditionalFormatting sqref="B33">
    <cfRule type="cellIs" dxfId="107" priority="7" stopIfTrue="1" operator="equal">
      <formula>$B$33</formula>
    </cfRule>
  </conditionalFormatting>
  <conditionalFormatting sqref="C33">
    <cfRule type="cellIs" dxfId="106" priority="6" stopIfTrue="1" operator="equal">
      <formula>$C$33</formula>
    </cfRule>
  </conditionalFormatting>
  <conditionalFormatting sqref="D33">
    <cfRule type="cellIs" dxfId="105" priority="5" stopIfTrue="1" operator="equal">
      <formula>$D$33</formula>
    </cfRule>
  </conditionalFormatting>
  <conditionalFormatting sqref="E33">
    <cfRule type="cellIs" dxfId="104" priority="4" stopIfTrue="1" operator="equal">
      <formula>$E$13</formula>
    </cfRule>
  </conditionalFormatting>
  <dataValidations count="1">
    <dataValidation type="list" allowBlank="1" showInputMessage="1" showErrorMessage="1" sqref="C54 C56 C58">
      <formula1>$B$13:$E$13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rgb="FFFFFF00"/>
    <pageSetUpPr fitToPage="1"/>
  </sheetPr>
  <dimension ref="A1:O70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156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35</v>
      </c>
      <c r="C3" s="177"/>
      <c r="D3" s="166"/>
      <c r="E3" s="166"/>
      <c r="F3" s="170"/>
      <c r="G3" s="167"/>
    </row>
    <row r="4" spans="1:7" x14ac:dyDescent="0.2">
      <c r="A4" s="171"/>
      <c r="B4" s="172" t="s">
        <v>155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55</v>
      </c>
      <c r="C5" s="175"/>
      <c r="D5" s="166"/>
      <c r="E5" s="166"/>
      <c r="F5" s="170"/>
      <c r="G5" s="167"/>
    </row>
    <row r="6" spans="1:7" x14ac:dyDescent="0.2">
      <c r="A6" s="168"/>
      <c r="B6" s="191" t="s">
        <v>151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35</v>
      </c>
      <c r="C12" s="521"/>
      <c r="D12" s="521"/>
      <c r="E12" s="521"/>
      <c r="F12" s="186"/>
      <c r="G12" s="187" t="s">
        <v>148</v>
      </c>
    </row>
    <row r="13" spans="1:7" x14ac:dyDescent="0.2">
      <c r="A13" s="31"/>
      <c r="B13" s="356" t="s">
        <v>228</v>
      </c>
      <c r="C13" s="357" t="s">
        <v>8</v>
      </c>
      <c r="D13" s="339" t="s">
        <v>0</v>
      </c>
      <c r="E13" s="358" t="s">
        <v>5</v>
      </c>
      <c r="F13" s="15"/>
      <c r="G13" s="32"/>
    </row>
    <row r="14" spans="1:7" x14ac:dyDescent="0.2">
      <c r="A14" s="65" t="s">
        <v>6</v>
      </c>
      <c r="B14" s="70" t="str">
        <f>+'93142'!C13</f>
        <v xml:space="preserve"> -</v>
      </c>
      <c r="C14" s="70" t="str">
        <f>+'93142'!C21</f>
        <v xml:space="preserve"> -</v>
      </c>
      <c r="D14" s="14" t="str">
        <f>+'93142'!C29</f>
        <v xml:space="preserve"> -</v>
      </c>
      <c r="E14" s="70" t="str">
        <f>+'93142'!C37</f>
        <v xml:space="preserve"> -</v>
      </c>
      <c r="F14" s="22" t="str">
        <f>+'93141'!D22</f>
        <v>%</v>
      </c>
      <c r="G14" s="32"/>
    </row>
    <row r="15" spans="1:7" x14ac:dyDescent="0.2">
      <c r="A15" s="65" t="s">
        <v>7</v>
      </c>
      <c r="B15" s="70" t="str">
        <f>+'93142'!C14</f>
        <v xml:space="preserve"> -</v>
      </c>
      <c r="C15" s="70" t="str">
        <f>+'93142'!C22</f>
        <v xml:space="preserve"> -</v>
      </c>
      <c r="D15" s="14" t="str">
        <f>+'93142'!C30</f>
        <v xml:space="preserve"> -</v>
      </c>
      <c r="E15" s="70" t="str">
        <f>+'93142'!C38</f>
        <v xml:space="preserve"> -</v>
      </c>
      <c r="F15" s="22" t="str">
        <f>+'93141'!D23</f>
        <v>m²</v>
      </c>
      <c r="G15" s="32"/>
    </row>
    <row r="16" spans="1:7" x14ac:dyDescent="0.2">
      <c r="A16" s="65" t="s">
        <v>13</v>
      </c>
      <c r="B16" s="70">
        <f>+'93142'!C15</f>
        <v>40</v>
      </c>
      <c r="C16" s="70" t="str">
        <f>+'93142'!C23</f>
        <v xml:space="preserve"> &gt; 24</v>
      </c>
      <c r="D16" s="14" t="str">
        <f>+'93142'!C31</f>
        <v>8 bis 24</v>
      </c>
      <c r="E16" s="70" t="str">
        <f>+'93142'!C39</f>
        <v>&lt; 8</v>
      </c>
      <c r="F16" s="22" t="str">
        <f>+'93141'!D24</f>
        <v>St.</v>
      </c>
      <c r="G16" s="32"/>
    </row>
    <row r="17" spans="1:7" x14ac:dyDescent="0.2">
      <c r="A17" s="65" t="s">
        <v>14</v>
      </c>
      <c r="B17" s="70" t="str">
        <f>+'93142'!C16</f>
        <v>ohne Steine</v>
      </c>
      <c r="C17" s="70" t="str">
        <f>+'93142'!C24</f>
        <v>ohne Steine</v>
      </c>
      <c r="D17" s="14" t="str">
        <f>+'93142'!C32</f>
        <v>steinig/lehmig</v>
      </c>
      <c r="E17" s="70" t="str">
        <f>+'93142'!C40</f>
        <v>steinig/lehmig</v>
      </c>
      <c r="F17" s="22"/>
      <c r="G17" s="32"/>
    </row>
    <row r="18" spans="1:7" x14ac:dyDescent="0.2">
      <c r="A18" s="65" t="s">
        <v>15</v>
      </c>
      <c r="B18" s="70" t="str">
        <f>+'93142'!C17</f>
        <v xml:space="preserve"> -</v>
      </c>
      <c r="C18" s="70" t="str">
        <f>+'93142'!C25</f>
        <v xml:space="preserve"> -</v>
      </c>
      <c r="D18" s="14" t="str">
        <f>+'93142'!C33</f>
        <v xml:space="preserve"> -</v>
      </c>
      <c r="E18" s="70" t="str">
        <f>+'93142'!C41</f>
        <v xml:space="preserve"> -</v>
      </c>
      <c r="F18" s="22" t="str">
        <f>+'93141'!D26</f>
        <v>m²</v>
      </c>
      <c r="G18" s="32"/>
    </row>
    <row r="19" spans="1:7" x14ac:dyDescent="0.2">
      <c r="A19" s="65" t="s">
        <v>192</v>
      </c>
      <c r="B19" s="70" t="str">
        <f>+'93142'!C18</f>
        <v xml:space="preserve"> -</v>
      </c>
      <c r="C19" s="70" t="str">
        <f>+'93142'!C26</f>
        <v xml:space="preserve"> -</v>
      </c>
      <c r="D19" s="14" t="str">
        <f>+'93142'!C34</f>
        <v xml:space="preserve"> -</v>
      </c>
      <c r="E19" s="70" t="str">
        <f>+'93142'!C42</f>
        <v xml:space="preserve"> -</v>
      </c>
      <c r="F19" s="22"/>
      <c r="G19" s="32"/>
    </row>
    <row r="20" spans="1:7" x14ac:dyDescent="0.2">
      <c r="A20" s="66" t="s">
        <v>17</v>
      </c>
      <c r="B20" s="71" t="str">
        <f>+'93142'!C19</f>
        <v xml:space="preserve"> -</v>
      </c>
      <c r="C20" s="71" t="str">
        <f>+'93142'!C27</f>
        <v xml:space="preserve"> -</v>
      </c>
      <c r="D20" s="67" t="str">
        <f>+'93142'!C35</f>
        <v xml:space="preserve"> -</v>
      </c>
      <c r="E20" s="71" t="str">
        <f>+'93142'!C43</f>
        <v xml:space="preserve"> -</v>
      </c>
      <c r="F20" s="23" t="str">
        <f>+'93141'!D28</f>
        <v>km</v>
      </c>
      <c r="G20" s="34"/>
    </row>
    <row r="21" spans="1:7" s="404" customFormat="1" ht="17.25" customHeight="1" x14ac:dyDescent="0.2">
      <c r="A21" s="473" t="s">
        <v>144</v>
      </c>
      <c r="B21" s="474">
        <f>+'93142'!G12</f>
        <v>10.48</v>
      </c>
      <c r="C21" s="474">
        <f>+'93142'!G20</f>
        <v>10.48</v>
      </c>
      <c r="D21" s="474">
        <f>+'93142'!G28</f>
        <v>17.273199999999996</v>
      </c>
      <c r="E21" s="474">
        <f>+'93142'!G36</f>
        <v>24.465999999999998</v>
      </c>
      <c r="F21" s="474"/>
      <c r="G21" s="475"/>
    </row>
    <row r="22" spans="1:7" x14ac:dyDescent="0.2">
      <c r="A22" s="188" t="s">
        <v>133</v>
      </c>
      <c r="B22" s="522" t="s">
        <v>55</v>
      </c>
      <c r="C22" s="523"/>
      <c r="D22" s="523"/>
      <c r="E22" s="523"/>
      <c r="F22" s="189"/>
      <c r="G22" s="190" t="s">
        <v>152</v>
      </c>
    </row>
    <row r="23" spans="1:7" x14ac:dyDescent="0.2">
      <c r="A23" s="31"/>
      <c r="B23" s="356" t="s">
        <v>228</v>
      </c>
      <c r="C23" s="357" t="s">
        <v>8</v>
      </c>
      <c r="D23" s="339" t="s">
        <v>0</v>
      </c>
      <c r="E23" s="358" t="s">
        <v>5</v>
      </c>
      <c r="F23" s="15"/>
      <c r="G23" s="32"/>
    </row>
    <row r="24" spans="1:7" x14ac:dyDescent="0.2">
      <c r="A24" s="65" t="str">
        <f>+'953'!B19</f>
        <v>Hangneigung</v>
      </c>
      <c r="B24" s="70" t="str">
        <f>+'953'!C11</f>
        <v xml:space="preserve"> -</v>
      </c>
      <c r="C24" s="70" t="str">
        <f>+'953'!C19</f>
        <v xml:space="preserve"> -</v>
      </c>
      <c r="D24" s="14" t="str">
        <f>+'953'!C27</f>
        <v xml:space="preserve"> -</v>
      </c>
      <c r="E24" s="70" t="str">
        <f>+'953'!C35</f>
        <v xml:space="preserve"> -</v>
      </c>
      <c r="F24" s="22" t="str">
        <f>+'952'!D18</f>
        <v>%</v>
      </c>
      <c r="G24" s="32"/>
    </row>
    <row r="25" spans="1:7" x14ac:dyDescent="0.2">
      <c r="A25" s="65" t="str">
        <f>+'953'!B20</f>
        <v>Parzellengröße</v>
      </c>
      <c r="B25" s="70" t="str">
        <f>+'953'!C12</f>
        <v xml:space="preserve"> -</v>
      </c>
      <c r="C25" s="70" t="str">
        <f>+'953'!C20</f>
        <v xml:space="preserve"> -</v>
      </c>
      <c r="D25" s="14" t="str">
        <f>+'953'!C28</f>
        <v xml:space="preserve"> -</v>
      </c>
      <c r="E25" s="70" t="str">
        <f>+'953'!C36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+'953'!B21</f>
        <v>Ausgangsmenge</v>
      </c>
      <c r="B26" s="70" t="str">
        <f>+'953'!C13</f>
        <v>&gt; 24</v>
      </c>
      <c r="C26" s="70" t="str">
        <f>+'953'!C21</f>
        <v>&gt; 24</v>
      </c>
      <c r="D26" s="14" t="str">
        <f>+'953'!C29</f>
        <v>8 bis 24</v>
      </c>
      <c r="E26" s="70" t="str">
        <f>+'953'!C37</f>
        <v>weniger 8</v>
      </c>
      <c r="F26" s="22" t="str">
        <f>+'952'!D20</f>
        <v>St.</v>
      </c>
      <c r="G26" s="32"/>
    </row>
    <row r="27" spans="1:7" x14ac:dyDescent="0.2">
      <c r="A27" s="65" t="str">
        <f>+'953'!B22</f>
        <v>Bodengruppe</v>
      </c>
      <c r="B27" s="70" t="str">
        <f>+'953'!C14</f>
        <v xml:space="preserve"> -</v>
      </c>
      <c r="C27" s="70" t="str">
        <f>+'953'!C22</f>
        <v xml:space="preserve"> -</v>
      </c>
      <c r="D27" s="14" t="str">
        <f>+'953'!C30</f>
        <v xml:space="preserve"> -</v>
      </c>
      <c r="E27" s="70" t="str">
        <f>+'953'!C38</f>
        <v xml:space="preserve"> -</v>
      </c>
      <c r="F27" s="22"/>
      <c r="G27" s="32"/>
    </row>
    <row r="28" spans="1:7" x14ac:dyDescent="0.2">
      <c r="A28" s="65" t="str">
        <f>+'953'!B23</f>
        <v xml:space="preserve">Höhe </v>
      </c>
      <c r="B28" s="70">
        <f>+'953'!C15</f>
        <v>1.5</v>
      </c>
      <c r="C28" s="70">
        <f>+'953'!C23</f>
        <v>1.5</v>
      </c>
      <c r="D28" s="14">
        <f>+'953'!C31</f>
        <v>1.5</v>
      </c>
      <c r="E28" s="70">
        <f>+'953'!C39</f>
        <v>1.5</v>
      </c>
      <c r="F28" s="22" t="str">
        <f>+'952'!D22</f>
        <v>m</v>
      </c>
      <c r="G28" s="32"/>
    </row>
    <row r="29" spans="1:7" x14ac:dyDescent="0.2">
      <c r="A29" s="65" t="str">
        <f>+'953'!B24</f>
        <v>Gehölzzusammensetzung</v>
      </c>
      <c r="B29" s="70" t="str">
        <f>+'953'!C16</f>
        <v xml:space="preserve"> -</v>
      </c>
      <c r="C29" s="70" t="str">
        <f>+'953'!C24</f>
        <v xml:space="preserve"> -</v>
      </c>
      <c r="D29" s="14" t="str">
        <f>+'953'!C32</f>
        <v xml:space="preserve"> -</v>
      </c>
      <c r="E29" s="70" t="str">
        <f>+'953'!C40</f>
        <v xml:space="preserve"> -</v>
      </c>
      <c r="F29" s="22"/>
      <c r="G29" s="32"/>
    </row>
    <row r="30" spans="1:7" x14ac:dyDescent="0.2">
      <c r="A30" s="66" t="str">
        <f>+'953'!B25</f>
        <v xml:space="preserve">Transportentfernung </v>
      </c>
      <c r="B30" s="71" t="str">
        <f>+'953'!C17</f>
        <v xml:space="preserve"> -</v>
      </c>
      <c r="C30" s="71" t="str">
        <f>+'953'!C25</f>
        <v xml:space="preserve"> -</v>
      </c>
      <c r="D30" s="67" t="str">
        <f>+'953'!C33</f>
        <v xml:space="preserve"> -</v>
      </c>
      <c r="E30" s="71" t="str">
        <f>+'953'!C41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85">
        <f>+'953'!G10</f>
        <v>6.1550000000000002</v>
      </c>
      <c r="C31" s="476">
        <f>+'953'!G18</f>
        <v>6.1550000000000002</v>
      </c>
      <c r="D31" s="477">
        <f>+'953'!G26</f>
        <v>8.4909999999999997</v>
      </c>
      <c r="E31" s="477">
        <f>+'953'!G34</f>
        <v>11.994999999999999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356" t="s">
        <v>228</v>
      </c>
      <c r="C33" s="357" t="s">
        <v>8</v>
      </c>
      <c r="D33" s="339" t="s">
        <v>0</v>
      </c>
      <c r="E33" s="358" t="s">
        <v>5</v>
      </c>
      <c r="F33" s="15"/>
      <c r="G33" s="32"/>
    </row>
    <row r="34" spans="1:8" x14ac:dyDescent="0.2">
      <c r="A34" s="65" t="str">
        <f>+'961'!B22</f>
        <v>Hangneigung</v>
      </c>
      <c r="B34" s="70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70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70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70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70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70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2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3" spans="1:8" ht="13.5" thickBot="1" x14ac:dyDescent="0.25"/>
    <row r="44" spans="1:8" x14ac:dyDescent="0.2">
      <c r="A44" s="79" t="s">
        <v>144</v>
      </c>
      <c r="B44" s="80" t="s">
        <v>219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157</v>
      </c>
      <c r="B45" s="302">
        <f>+B41+B31+B21</f>
        <v>18.830133333333333</v>
      </c>
      <c r="C45" s="85">
        <f>C21+C31+C41</f>
        <v>22.858203</v>
      </c>
      <c r="D45" s="85">
        <f>D21+D31+D41</f>
        <v>34.654489999999996</v>
      </c>
      <c r="E45" s="85">
        <f>E21+E31+E41</f>
        <v>51.870835999999997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10</v>
      </c>
      <c r="B48" s="282">
        <f>+B45*A48</f>
        <v>188.30133333333333</v>
      </c>
      <c r="C48" s="282">
        <f>+C45*A48</f>
        <v>228.58203</v>
      </c>
      <c r="D48" s="282">
        <f>+D45*A48</f>
        <v>346.54489999999998</v>
      </c>
      <c r="E48" s="282">
        <f>+E45*A48</f>
        <v>518.70835999999997</v>
      </c>
      <c r="F48" s="283"/>
      <c r="G48" s="87"/>
    </row>
    <row r="50" spans="1:8" ht="13.5" thickBot="1" x14ac:dyDescent="0.25"/>
    <row r="51" spans="1:8" x14ac:dyDescent="0.2">
      <c r="A51" s="284" t="s">
        <v>233</v>
      </c>
      <c r="B51" s="285"/>
      <c r="C51" s="285"/>
      <c r="D51" s="285"/>
      <c r="E51" s="285"/>
      <c r="F51" s="285"/>
      <c r="G51" s="286"/>
    </row>
    <row r="52" spans="1:8" x14ac:dyDescent="0.2">
      <c r="A52" s="287"/>
      <c r="B52" s="1"/>
      <c r="C52" s="1"/>
      <c r="D52" s="1"/>
      <c r="E52" s="1"/>
      <c r="F52" s="1"/>
      <c r="G52" s="55"/>
    </row>
    <row r="53" spans="1:8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8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10.48</v>
      </c>
      <c r="E54" s="291">
        <f>+D54*B54</f>
        <v>10.48</v>
      </c>
      <c r="F54" s="1"/>
      <c r="G54" s="55"/>
    </row>
    <row r="55" spans="1:8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8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6.1550000000000002</v>
      </c>
      <c r="E56" s="291">
        <f>+D56*B56</f>
        <v>6.1550000000000002</v>
      </c>
      <c r="F56" s="1"/>
      <c r="G56" s="55"/>
    </row>
    <row r="57" spans="1:8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8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8" ht="13.5" thickBot="1" x14ac:dyDescent="0.25">
      <c r="A59" s="293"/>
      <c r="B59" s="294"/>
      <c r="C59" s="294"/>
      <c r="D59" s="294"/>
      <c r="E59" s="294"/>
      <c r="F59" s="294"/>
      <c r="G59" s="295"/>
    </row>
    <row r="60" spans="1:8" ht="26.25" thickBot="1" x14ac:dyDescent="0.25">
      <c r="A60" s="278" t="s">
        <v>255</v>
      </c>
      <c r="B60" s="1"/>
      <c r="C60" s="296" t="s">
        <v>243</v>
      </c>
      <c r="D60" s="297"/>
      <c r="E60" s="298">
        <f>+E58+E56+E54</f>
        <v>18.830133333333333</v>
      </c>
      <c r="F60" s="1"/>
      <c r="G60" s="55"/>
    </row>
    <row r="61" spans="1:8" ht="13.5" thickBot="1" x14ac:dyDescent="0.25">
      <c r="A61" s="353">
        <v>10</v>
      </c>
      <c r="B61" s="294"/>
      <c r="C61" s="299" t="s">
        <v>244</v>
      </c>
      <c r="D61" s="294"/>
      <c r="E61" s="300">
        <f>+E60*A61</f>
        <v>188.30133333333333</v>
      </c>
      <c r="F61" s="294"/>
      <c r="G61" s="295"/>
    </row>
    <row r="64" spans="1:8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308</v>
      </c>
      <c r="B66" s="366"/>
      <c r="C66" s="366"/>
      <c r="D66" s="366"/>
      <c r="E66" s="366"/>
      <c r="F66" s="366"/>
      <c r="G66" s="366"/>
      <c r="H66" s="370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</sheetData>
  <sheetProtection sheet="1" objects="1" scenarios="1" selectLockedCells="1"/>
  <customSheetViews>
    <customSheetView guid="{8222D78C-43AE-428A-814E-F144A4F0B648}" showGridLines="0" showRowCol="0" fitToPage="1" topLeftCell="A43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 topLeftCell="A43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103" priority="21" stopIfTrue="1" operator="equal">
      <formula>$E$13</formula>
    </cfRule>
    <cfRule type="cellIs" dxfId="102" priority="22" stopIfTrue="1" operator="equal">
      <formula>$D$13</formula>
    </cfRule>
    <cfRule type="cellIs" dxfId="101" priority="23" stopIfTrue="1" operator="equal">
      <formula>$C$13</formula>
    </cfRule>
    <cfRule type="cellIs" dxfId="100" priority="24" stopIfTrue="1" operator="equal">
      <formula>$B$13</formula>
    </cfRule>
  </conditionalFormatting>
  <conditionalFormatting sqref="C56">
    <cfRule type="cellIs" dxfId="99" priority="17" stopIfTrue="1" operator="equal">
      <formula>$E$23</formula>
    </cfRule>
    <cfRule type="cellIs" dxfId="98" priority="18" stopIfTrue="1" operator="equal">
      <formula>$D$23</formula>
    </cfRule>
    <cfRule type="cellIs" dxfId="97" priority="19" stopIfTrue="1" operator="equal">
      <formula>$C$23</formula>
    </cfRule>
    <cfRule type="cellIs" dxfId="96" priority="20" stopIfTrue="1" operator="equal">
      <formula>$B$23</formula>
    </cfRule>
  </conditionalFormatting>
  <conditionalFormatting sqref="C58">
    <cfRule type="cellIs" dxfId="95" priority="13" stopIfTrue="1" operator="equal">
      <formula>$E$33</formula>
    </cfRule>
    <cfRule type="cellIs" dxfId="94" priority="14" stopIfTrue="1" operator="equal">
      <formula>$D$33</formula>
    </cfRule>
    <cfRule type="cellIs" dxfId="93" priority="15" stopIfTrue="1" operator="equal">
      <formula>$C$33</formula>
    </cfRule>
    <cfRule type="cellIs" dxfId="92" priority="16" stopIfTrue="1" operator="equal">
      <formula>$B$33</formula>
    </cfRule>
  </conditionalFormatting>
  <conditionalFormatting sqref="B13">
    <cfRule type="cellIs" dxfId="91" priority="12" stopIfTrue="1" operator="equal">
      <formula>$B$13</formula>
    </cfRule>
  </conditionalFormatting>
  <conditionalFormatting sqref="C13">
    <cfRule type="cellIs" dxfId="90" priority="11" stopIfTrue="1" operator="equal">
      <formula>$C$13</formula>
    </cfRule>
  </conditionalFormatting>
  <conditionalFormatting sqref="D13">
    <cfRule type="cellIs" dxfId="89" priority="10" stopIfTrue="1" operator="equal">
      <formula>$D$13</formula>
    </cfRule>
  </conditionalFormatting>
  <conditionalFormatting sqref="E13">
    <cfRule type="cellIs" dxfId="88" priority="9" stopIfTrue="1" operator="equal">
      <formula>$E$13</formula>
    </cfRule>
  </conditionalFormatting>
  <conditionalFormatting sqref="B23">
    <cfRule type="cellIs" dxfId="87" priority="8" stopIfTrue="1" operator="equal">
      <formula>$B$23</formula>
    </cfRule>
  </conditionalFormatting>
  <conditionalFormatting sqref="C23">
    <cfRule type="cellIs" dxfId="86" priority="7" stopIfTrue="1" operator="equal">
      <formula>$C$23</formula>
    </cfRule>
  </conditionalFormatting>
  <conditionalFormatting sqref="D23">
    <cfRule type="cellIs" dxfId="85" priority="6" stopIfTrue="1" operator="equal">
      <formula>$D$23</formula>
    </cfRule>
  </conditionalFormatting>
  <conditionalFormatting sqref="E23">
    <cfRule type="cellIs" dxfId="84" priority="5" stopIfTrue="1" operator="equal">
      <formula>$E$23</formula>
    </cfRule>
  </conditionalFormatting>
  <conditionalFormatting sqref="B33">
    <cfRule type="cellIs" dxfId="83" priority="4" stopIfTrue="1" operator="equal">
      <formula>$B$33</formula>
    </cfRule>
  </conditionalFormatting>
  <conditionalFormatting sqref="C33">
    <cfRule type="cellIs" dxfId="82" priority="3" stopIfTrue="1" operator="equal">
      <formula>$C$33</formula>
    </cfRule>
  </conditionalFormatting>
  <conditionalFormatting sqref="D33">
    <cfRule type="cellIs" dxfId="81" priority="2" stopIfTrue="1" operator="equal">
      <formula>$D$33</formula>
    </cfRule>
  </conditionalFormatting>
  <conditionalFormatting sqref="E33">
    <cfRule type="cellIs" dxfId="80" priority="1" stopIfTrue="1" operator="equal">
      <formula>$E$33</formula>
    </cfRule>
  </conditionalFormatting>
  <dataValidations count="1">
    <dataValidation type="list" allowBlank="1" showInputMessage="1" showErrorMessage="1" sqref="C54 C56 C58">
      <formula1>$B$33:$E$33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tabColor rgb="FFFFFF00"/>
    <pageSetUpPr fitToPage="1"/>
  </sheetPr>
  <dimension ref="A1:O70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158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74</v>
      </c>
      <c r="C3" s="177"/>
      <c r="D3" s="166"/>
      <c r="E3" s="166"/>
      <c r="F3" s="170"/>
      <c r="G3" s="167"/>
    </row>
    <row r="4" spans="1:7" x14ac:dyDescent="0.2">
      <c r="A4" s="171"/>
      <c r="B4" s="172" t="s">
        <v>160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55</v>
      </c>
      <c r="C5" s="175"/>
      <c r="D5" s="166"/>
      <c r="E5" s="166"/>
      <c r="F5" s="170"/>
      <c r="G5" s="167"/>
    </row>
    <row r="6" spans="1:7" x14ac:dyDescent="0.2">
      <c r="A6" s="168"/>
      <c r="B6" s="191" t="s">
        <v>137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74</v>
      </c>
      <c r="C12" s="521"/>
      <c r="D12" s="521"/>
      <c r="E12" s="521"/>
      <c r="F12" s="186"/>
      <c r="G12" s="187" t="s">
        <v>161</v>
      </c>
    </row>
    <row r="13" spans="1:7" x14ac:dyDescent="0.2">
      <c r="A13" s="31"/>
      <c r="B13" s="356" t="s">
        <v>228</v>
      </c>
      <c r="C13" s="357" t="s">
        <v>8</v>
      </c>
      <c r="D13" s="339" t="s">
        <v>0</v>
      </c>
      <c r="E13" s="358" t="s">
        <v>5</v>
      </c>
      <c r="F13" s="15"/>
      <c r="G13" s="32"/>
    </row>
    <row r="14" spans="1:7" x14ac:dyDescent="0.2">
      <c r="A14" s="65" t="str">
        <f>+'938'!B21</f>
        <v>Hangneigung</v>
      </c>
      <c r="B14" s="70" t="str">
        <f>+'938'!C13</f>
        <v>bis 25</v>
      </c>
      <c r="C14" s="70" t="str">
        <f>+'938'!C21</f>
        <v>&lt; 45</v>
      </c>
      <c r="D14" s="14" t="str">
        <f>+'938'!C29</f>
        <v>&lt; 45</v>
      </c>
      <c r="E14" s="70" t="str">
        <f>+'938'!C37</f>
        <v>ab 45</v>
      </c>
      <c r="F14" s="22" t="str">
        <f>+'93141'!D22</f>
        <v>%</v>
      </c>
      <c r="G14" s="32"/>
    </row>
    <row r="15" spans="1:7" x14ac:dyDescent="0.2">
      <c r="A15" s="65" t="str">
        <f>+'938'!B22</f>
        <v>Parzellengröße</v>
      </c>
      <c r="B15" s="70" t="str">
        <f>+'938'!C14</f>
        <v xml:space="preserve"> -</v>
      </c>
      <c r="C15" s="70" t="str">
        <f>+'938'!C22</f>
        <v xml:space="preserve"> -</v>
      </c>
      <c r="D15" s="14" t="str">
        <f>+'938'!C30</f>
        <v xml:space="preserve"> -</v>
      </c>
      <c r="E15" s="70" t="str">
        <f>+'938'!C38</f>
        <v xml:space="preserve"> -</v>
      </c>
      <c r="F15" s="22" t="str">
        <f>+'93141'!D23</f>
        <v>m²</v>
      </c>
      <c r="G15" s="32"/>
    </row>
    <row r="16" spans="1:7" x14ac:dyDescent="0.2">
      <c r="A16" s="65" t="str">
        <f>+'938'!B23</f>
        <v>Ausgangsmenge</v>
      </c>
      <c r="B16" s="70">
        <f>+'938'!C15</f>
        <v>20</v>
      </c>
      <c r="C16" s="70" t="str">
        <f>+'938'!C23</f>
        <v xml:space="preserve"> &gt; 24</v>
      </c>
      <c r="D16" s="14" t="str">
        <f>+'938'!C31</f>
        <v>8 bis 24</v>
      </c>
      <c r="E16" s="70" t="str">
        <f>+'938'!C39</f>
        <v>&lt; 8</v>
      </c>
      <c r="F16" s="22" t="str">
        <f>+'93141'!D24</f>
        <v>St.</v>
      </c>
      <c r="G16" s="32"/>
    </row>
    <row r="17" spans="1:7" x14ac:dyDescent="0.2">
      <c r="A17" s="65" t="str">
        <f>+'938'!B24</f>
        <v>Bodengruppe</v>
      </c>
      <c r="B17" s="70" t="str">
        <f>+'938'!C16</f>
        <v>2 bis 4</v>
      </c>
      <c r="C17" s="70" t="str">
        <f>+'938'!C24</f>
        <v>ohne Steine</v>
      </c>
      <c r="D17" s="14" t="str">
        <f>+'938'!C32</f>
        <v>steinig/ 
lehmig</v>
      </c>
      <c r="E17" s="70" t="str">
        <f>+'938'!C40</f>
        <v>steinig/ 
lehmig</v>
      </c>
      <c r="F17" s="22"/>
      <c r="G17" s="32"/>
    </row>
    <row r="18" spans="1:7" x14ac:dyDescent="0.2">
      <c r="A18" s="65" t="str">
        <f>+'938'!B25</f>
        <v>Zaunlänge</v>
      </c>
      <c r="B18" s="70" t="str">
        <f>+'938'!C17</f>
        <v xml:space="preserve"> -</v>
      </c>
      <c r="C18" s="70" t="str">
        <f>+'938'!C25</f>
        <v xml:space="preserve"> -</v>
      </c>
      <c r="D18" s="14" t="str">
        <f>+'938'!C33</f>
        <v xml:space="preserve"> -</v>
      </c>
      <c r="E18" s="70" t="str">
        <f>+'938'!C41</f>
        <v xml:space="preserve"> -</v>
      </c>
      <c r="F18" s="22" t="str">
        <f>+'93141'!D26</f>
        <v>m²</v>
      </c>
      <c r="G18" s="32"/>
    </row>
    <row r="19" spans="1:7" x14ac:dyDescent="0.2">
      <c r="A19" s="65" t="str">
        <f>+'938'!B26</f>
        <v>Gehölzzusammensetzung</v>
      </c>
      <c r="B19" s="70" t="str">
        <f>+'938'!C18</f>
        <v xml:space="preserve"> -</v>
      </c>
      <c r="C19" s="70" t="str">
        <f>+'938'!C26</f>
        <v xml:space="preserve"> -</v>
      </c>
      <c r="D19" s="14" t="str">
        <f>+'938'!C34</f>
        <v xml:space="preserve"> -</v>
      </c>
      <c r="E19" s="70" t="str">
        <f>+'938'!C42</f>
        <v xml:space="preserve"> -</v>
      </c>
      <c r="F19" s="22"/>
      <c r="G19" s="32"/>
    </row>
    <row r="20" spans="1:7" x14ac:dyDescent="0.2">
      <c r="A20" s="66" t="str">
        <f>+'938'!B27</f>
        <v xml:space="preserve">Transportentfernung </v>
      </c>
      <c r="B20" s="71" t="str">
        <f>+'938'!C19</f>
        <v xml:space="preserve"> -</v>
      </c>
      <c r="C20" s="71" t="str">
        <f>+'938'!C27</f>
        <v xml:space="preserve"> -</v>
      </c>
      <c r="D20" s="67" t="str">
        <f>+'938'!C35</f>
        <v xml:space="preserve"> -</v>
      </c>
      <c r="E20" s="71" t="str">
        <f>+'938'!C43</f>
        <v xml:space="preserve"> -</v>
      </c>
      <c r="F20" s="23" t="str">
        <f>+'93141'!D28</f>
        <v>km</v>
      </c>
      <c r="G20" s="34"/>
    </row>
    <row r="21" spans="1:7" s="404" customFormat="1" ht="17.25" customHeight="1" x14ac:dyDescent="0.2">
      <c r="A21" s="473" t="s">
        <v>144</v>
      </c>
      <c r="B21" s="474">
        <f>+'938'!G12</f>
        <v>4.82</v>
      </c>
      <c r="C21" s="474">
        <f>+'938'!G20</f>
        <v>4.82</v>
      </c>
      <c r="D21" s="474">
        <f>+'938'!G28</f>
        <v>8.0975999999999999</v>
      </c>
      <c r="E21" s="474">
        <f>+'938'!G36</f>
        <v>16.1952</v>
      </c>
      <c r="F21" s="474"/>
      <c r="G21" s="475"/>
    </row>
    <row r="22" spans="1:7" x14ac:dyDescent="0.2">
      <c r="A22" s="188" t="s">
        <v>133</v>
      </c>
      <c r="B22" s="522" t="s">
        <v>55</v>
      </c>
      <c r="C22" s="523"/>
      <c r="D22" s="523"/>
      <c r="E22" s="523"/>
      <c r="F22" s="189"/>
      <c r="G22" s="190" t="s">
        <v>138</v>
      </c>
    </row>
    <row r="23" spans="1:7" x14ac:dyDescent="0.2">
      <c r="A23" s="31"/>
      <c r="B23" s="356" t="s">
        <v>228</v>
      </c>
      <c r="C23" s="357" t="s">
        <v>8</v>
      </c>
      <c r="D23" s="339" t="s">
        <v>0</v>
      </c>
      <c r="E23" s="358" t="s">
        <v>5</v>
      </c>
      <c r="F23" s="15"/>
      <c r="G23" s="32"/>
    </row>
    <row r="24" spans="1:7" x14ac:dyDescent="0.2">
      <c r="A24" s="65" t="str">
        <f>+'952'!B18</f>
        <v>Hangneigung</v>
      </c>
      <c r="B24" s="70" t="str">
        <f>+'952'!C10</f>
        <v xml:space="preserve"> -</v>
      </c>
      <c r="C24" s="70" t="str">
        <f>+'952'!C18</f>
        <v xml:space="preserve"> -</v>
      </c>
      <c r="D24" s="14" t="str">
        <f>+'952'!C26</f>
        <v xml:space="preserve"> -</v>
      </c>
      <c r="E24" s="70" t="str">
        <f>+'952'!C34</f>
        <v xml:space="preserve"> -</v>
      </c>
      <c r="F24" s="22" t="str">
        <f>+'952'!D18</f>
        <v>%</v>
      </c>
      <c r="G24" s="32"/>
    </row>
    <row r="25" spans="1:7" x14ac:dyDescent="0.2">
      <c r="A25" s="65" t="str">
        <f>+'952'!B19</f>
        <v>Parzellengröße</v>
      </c>
      <c r="B25" s="70" t="str">
        <f>+'952'!C11</f>
        <v xml:space="preserve"> -</v>
      </c>
      <c r="C25" s="70" t="str">
        <f>+'952'!C19</f>
        <v xml:space="preserve"> -</v>
      </c>
      <c r="D25" s="14" t="str">
        <f>+'952'!C27</f>
        <v xml:space="preserve"> -</v>
      </c>
      <c r="E25" s="70" t="str">
        <f>+'952'!C35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+'952'!B20</f>
        <v>Ausgangsmenge</v>
      </c>
      <c r="B26" s="70" t="str">
        <f>+'952'!C12</f>
        <v>&gt; 24</v>
      </c>
      <c r="C26" s="70" t="str">
        <f>+'952'!C20</f>
        <v>&gt; 24</v>
      </c>
      <c r="D26" s="14" t="str">
        <f>+'952'!C28</f>
        <v>8 bis 24</v>
      </c>
      <c r="E26" s="70" t="str">
        <f>+'952'!C36</f>
        <v>weniger 8</v>
      </c>
      <c r="F26" s="22" t="str">
        <f>+'952'!D20</f>
        <v>St.</v>
      </c>
      <c r="G26" s="32"/>
    </row>
    <row r="27" spans="1:7" x14ac:dyDescent="0.2">
      <c r="A27" s="65" t="str">
        <f>+'952'!B21</f>
        <v>Bodengruppe</v>
      </c>
      <c r="B27" s="70" t="str">
        <f>+'952'!C13</f>
        <v xml:space="preserve"> -</v>
      </c>
      <c r="C27" s="70" t="str">
        <f>+'952'!C21</f>
        <v xml:space="preserve"> -</v>
      </c>
      <c r="D27" s="14" t="str">
        <f>+'952'!C29</f>
        <v xml:space="preserve"> -</v>
      </c>
      <c r="E27" s="70" t="str">
        <f>+'952'!C37</f>
        <v xml:space="preserve"> -</v>
      </c>
      <c r="F27" s="22"/>
      <c r="G27" s="32"/>
    </row>
    <row r="28" spans="1:7" x14ac:dyDescent="0.2">
      <c r="A28" s="65" t="str">
        <f>+'952'!B22</f>
        <v xml:space="preserve">Höhe </v>
      </c>
      <c r="B28" s="70">
        <f>+'952'!C14</f>
        <v>1</v>
      </c>
      <c r="C28" s="70">
        <f>+'952'!C22</f>
        <v>1</v>
      </c>
      <c r="D28" s="14">
        <f>+'952'!C30</f>
        <v>1</v>
      </c>
      <c r="E28" s="70">
        <f>+'952'!C38</f>
        <v>1</v>
      </c>
      <c r="F28" s="22" t="str">
        <f>+'952'!D22</f>
        <v>m</v>
      </c>
      <c r="G28" s="32"/>
    </row>
    <row r="29" spans="1:7" x14ac:dyDescent="0.2">
      <c r="A29" s="65" t="str">
        <f>+'952'!B23</f>
        <v>Gehölzzusammensetzung</v>
      </c>
      <c r="B29" s="70" t="str">
        <f>+'952'!C15</f>
        <v xml:space="preserve"> -</v>
      </c>
      <c r="C29" s="70" t="str">
        <f>+'952'!C23</f>
        <v xml:space="preserve"> -</v>
      </c>
      <c r="D29" s="14" t="str">
        <f>+'952'!C31</f>
        <v xml:space="preserve"> -</v>
      </c>
      <c r="E29" s="70" t="str">
        <f>+'952'!C39</f>
        <v xml:space="preserve"> -</v>
      </c>
      <c r="F29" s="22"/>
      <c r="G29" s="32"/>
    </row>
    <row r="30" spans="1:7" x14ac:dyDescent="0.2">
      <c r="A30" s="66" t="str">
        <f>+'952'!B24</f>
        <v xml:space="preserve">Transportentfernung </v>
      </c>
      <c r="B30" s="71" t="str">
        <f>+'952'!C16</f>
        <v xml:space="preserve"> -</v>
      </c>
      <c r="C30" s="71" t="str">
        <f>+'952'!C24</f>
        <v xml:space="preserve"> -</v>
      </c>
      <c r="D30" s="67" t="str">
        <f>+'952'!C32</f>
        <v xml:space="preserve"> -</v>
      </c>
      <c r="E30" s="71" t="str">
        <f>+'952'!C40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76">
        <f>+'952'!G9</f>
        <v>1.4000000000000001</v>
      </c>
      <c r="C31" s="476">
        <f>+'952'!G17</f>
        <v>1.4000000000000001</v>
      </c>
      <c r="D31" s="477">
        <f>+'952'!G25</f>
        <v>1.96</v>
      </c>
      <c r="E31" s="477">
        <f>+'952'!G33</f>
        <v>2.8000000000000003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356" t="s">
        <v>228</v>
      </c>
      <c r="C33" s="357" t="s">
        <v>8</v>
      </c>
      <c r="D33" s="339" t="s">
        <v>0</v>
      </c>
      <c r="E33" s="358" t="s">
        <v>5</v>
      </c>
      <c r="F33" s="15"/>
      <c r="G33" s="32"/>
    </row>
    <row r="34" spans="1:8" x14ac:dyDescent="0.2">
      <c r="A34" s="65" t="str">
        <f>+'961'!B22</f>
        <v>Hangneigung</v>
      </c>
      <c r="B34" s="70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70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70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70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70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70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2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3" spans="1:8" ht="13.5" thickBot="1" x14ac:dyDescent="0.25"/>
    <row r="44" spans="1:8" x14ac:dyDescent="0.2">
      <c r="A44" s="79" t="s">
        <v>144</v>
      </c>
      <c r="B44" s="80" t="s">
        <v>219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159</v>
      </c>
      <c r="B45" s="302">
        <f>+B41+B31+B21</f>
        <v>8.4151333333333334</v>
      </c>
      <c r="C45" s="85">
        <f>C21+C31+C41</f>
        <v>12.443203</v>
      </c>
      <c r="D45" s="85">
        <f>D21+D31+D41</f>
        <v>18.947890000000001</v>
      </c>
      <c r="E45" s="85">
        <f>E21+E31+E41</f>
        <v>34.405035999999996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</v>
      </c>
      <c r="B48" s="282">
        <f>+B45*A48</f>
        <v>8.4151333333333334</v>
      </c>
      <c r="C48" s="282">
        <f>+C45*A48</f>
        <v>12.443203</v>
      </c>
      <c r="D48" s="282">
        <f>+D45*A48</f>
        <v>18.947890000000001</v>
      </c>
      <c r="E48" s="282">
        <f>+E45*A48</f>
        <v>34.405035999999996</v>
      </c>
      <c r="F48" s="283"/>
      <c r="G48" s="87"/>
    </row>
    <row r="50" spans="1:8" ht="13.5" thickBot="1" x14ac:dyDescent="0.25"/>
    <row r="51" spans="1:8" x14ac:dyDescent="0.2">
      <c r="A51" s="284" t="s">
        <v>233</v>
      </c>
      <c r="B51" s="285"/>
      <c r="C51" s="285"/>
      <c r="D51" s="285"/>
      <c r="E51" s="285"/>
      <c r="F51" s="285"/>
      <c r="G51" s="286"/>
    </row>
    <row r="52" spans="1:8" x14ac:dyDescent="0.2">
      <c r="A52" s="287"/>
      <c r="B52" s="1"/>
      <c r="C52" s="1"/>
      <c r="D52" s="1"/>
      <c r="E52" s="1"/>
      <c r="F52" s="1"/>
      <c r="G52" s="55"/>
    </row>
    <row r="53" spans="1:8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8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4.82</v>
      </c>
      <c r="E54" s="291">
        <f>+D54*B54</f>
        <v>4.82</v>
      </c>
      <c r="F54" s="1"/>
      <c r="G54" s="55"/>
    </row>
    <row r="55" spans="1:8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8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1.4000000000000001</v>
      </c>
      <c r="E56" s="291">
        <f>+D56*B56</f>
        <v>1.4000000000000001</v>
      </c>
      <c r="F56" s="1"/>
      <c r="G56" s="55"/>
    </row>
    <row r="57" spans="1:8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8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8" ht="13.5" thickBot="1" x14ac:dyDescent="0.25">
      <c r="A59" s="293"/>
      <c r="B59" s="294"/>
      <c r="C59" s="294"/>
      <c r="D59" s="294"/>
      <c r="E59" s="294"/>
      <c r="F59" s="294"/>
      <c r="G59" s="295"/>
    </row>
    <row r="60" spans="1:8" ht="26.25" thickBot="1" x14ac:dyDescent="0.25">
      <c r="A60" s="278" t="s">
        <v>255</v>
      </c>
      <c r="B60" s="1"/>
      <c r="C60" s="296" t="s">
        <v>243</v>
      </c>
      <c r="D60" s="297"/>
      <c r="E60" s="298">
        <f>+E58+E56+E54</f>
        <v>8.4151333333333334</v>
      </c>
      <c r="F60" s="1"/>
      <c r="G60" s="55"/>
    </row>
    <row r="61" spans="1:8" ht="13.5" thickBot="1" x14ac:dyDescent="0.25">
      <c r="A61" s="353">
        <f>A48</f>
        <v>1</v>
      </c>
      <c r="B61" s="294"/>
      <c r="C61" s="299" t="s">
        <v>244</v>
      </c>
      <c r="D61" s="294"/>
      <c r="E61" s="300">
        <f>+E60*A61</f>
        <v>8.4151333333333334</v>
      </c>
      <c r="F61" s="294"/>
      <c r="G61" s="295"/>
    </row>
    <row r="64" spans="1:8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308</v>
      </c>
      <c r="B66" s="366"/>
      <c r="C66" s="366"/>
      <c r="D66" s="366"/>
      <c r="E66" s="366"/>
      <c r="F66" s="366"/>
      <c r="G66" s="366"/>
      <c r="H66" s="370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</sheetData>
  <sheetProtection sheet="1" objects="1" scenarios="1" selectLockedCells="1"/>
  <customSheetViews>
    <customSheetView guid="{8222D78C-43AE-428A-814E-F144A4F0B648}" showGridLines="0" showRowCol="0" fitToPage="1" topLeftCell="A43">
      <selection activeCell="J69" sqref="J69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 topLeftCell="A43">
      <selection activeCell="J69" sqref="J69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79" priority="21" stopIfTrue="1" operator="equal">
      <formula>$B$13</formula>
    </cfRule>
    <cfRule type="cellIs" dxfId="78" priority="37" stopIfTrue="1" operator="equal">
      <formula>$E$13</formula>
    </cfRule>
    <cfRule type="cellIs" dxfId="77" priority="38" stopIfTrue="1" operator="equal">
      <formula>$D$13</formula>
    </cfRule>
    <cfRule type="cellIs" dxfId="76" priority="39" stopIfTrue="1" operator="equal">
      <formula>$C$13</formula>
    </cfRule>
  </conditionalFormatting>
  <conditionalFormatting sqref="C56">
    <cfRule type="cellIs" dxfId="75" priority="17" stopIfTrue="1" operator="equal">
      <formula>$B$23</formula>
    </cfRule>
    <cfRule type="cellIs" dxfId="74" priority="18" stopIfTrue="1" operator="equal">
      <formula>$E$23</formula>
    </cfRule>
    <cfRule type="cellIs" dxfId="73" priority="19" stopIfTrue="1" operator="equal">
      <formula>$D$23</formula>
    </cfRule>
    <cfRule type="cellIs" dxfId="72" priority="20" stopIfTrue="1" operator="equal">
      <formula>$C$23</formula>
    </cfRule>
  </conditionalFormatting>
  <conditionalFormatting sqref="C58">
    <cfRule type="cellIs" dxfId="71" priority="13" stopIfTrue="1" operator="equal">
      <formula>$B$33</formula>
    </cfRule>
    <cfRule type="cellIs" dxfId="70" priority="14" stopIfTrue="1" operator="equal">
      <formula>$E$33</formula>
    </cfRule>
    <cfRule type="cellIs" dxfId="69" priority="15" stopIfTrue="1" operator="equal">
      <formula>$D$33</formula>
    </cfRule>
    <cfRule type="cellIs" dxfId="68" priority="16" stopIfTrue="1" operator="equal">
      <formula>$C$33</formula>
    </cfRule>
  </conditionalFormatting>
  <conditionalFormatting sqref="B13">
    <cfRule type="cellIs" dxfId="67" priority="12" stopIfTrue="1" operator="equal">
      <formula>$B$13</formula>
    </cfRule>
  </conditionalFormatting>
  <conditionalFormatting sqref="C13">
    <cfRule type="cellIs" dxfId="66" priority="11" stopIfTrue="1" operator="equal">
      <formula>$C$13</formula>
    </cfRule>
  </conditionalFormatting>
  <conditionalFormatting sqref="D13">
    <cfRule type="cellIs" dxfId="65" priority="10" stopIfTrue="1" operator="equal">
      <formula>$D$13</formula>
    </cfRule>
  </conditionalFormatting>
  <conditionalFormatting sqref="E13">
    <cfRule type="cellIs" dxfId="64" priority="9" stopIfTrue="1" operator="equal">
      <formula>$E$13</formula>
    </cfRule>
  </conditionalFormatting>
  <conditionalFormatting sqref="B23">
    <cfRule type="cellIs" dxfId="63" priority="8" stopIfTrue="1" operator="equal">
      <formula>$B$23</formula>
    </cfRule>
  </conditionalFormatting>
  <conditionalFormatting sqref="C23">
    <cfRule type="cellIs" dxfId="62" priority="7" stopIfTrue="1" operator="equal">
      <formula>$C$23</formula>
    </cfRule>
  </conditionalFormatting>
  <conditionalFormatting sqref="D23">
    <cfRule type="cellIs" dxfId="61" priority="6" stopIfTrue="1" operator="equal">
      <formula>$D$23</formula>
    </cfRule>
  </conditionalFormatting>
  <conditionalFormatting sqref="E23">
    <cfRule type="cellIs" dxfId="60" priority="5" stopIfTrue="1" operator="equal">
      <formula>$E$23</formula>
    </cfRule>
  </conditionalFormatting>
  <conditionalFormatting sqref="B33">
    <cfRule type="cellIs" dxfId="59" priority="4" stopIfTrue="1" operator="equal">
      <formula>$B$33</formula>
    </cfRule>
  </conditionalFormatting>
  <conditionalFormatting sqref="C33">
    <cfRule type="cellIs" dxfId="58" priority="3" stopIfTrue="1" operator="equal">
      <formula>$C$33</formula>
    </cfRule>
  </conditionalFormatting>
  <conditionalFormatting sqref="D33">
    <cfRule type="cellIs" dxfId="57" priority="2" stopIfTrue="1" operator="equal">
      <formula>$D$33</formula>
    </cfRule>
  </conditionalFormatting>
  <conditionalFormatting sqref="E33">
    <cfRule type="cellIs" dxfId="56" priority="1" stopIfTrue="1" operator="equal">
      <formula>$E$33</formula>
    </cfRule>
  </conditionalFormatting>
  <dataValidations count="1">
    <dataValidation type="list" allowBlank="1" showInputMessage="1" showErrorMessage="1" sqref="C54 C56 C58">
      <formula1>$B$13:$E$13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  <ignoredErrors>
    <ignoredError sqref="A61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tabColor rgb="FFFFFF00"/>
    <pageSetUpPr fitToPage="1"/>
  </sheetPr>
  <dimension ref="A1:O70"/>
  <sheetViews>
    <sheetView showGridLines="0" showRowColHeaders="0" workbookViewId="0">
      <selection activeCell="A48" sqref="A48"/>
    </sheetView>
  </sheetViews>
  <sheetFormatPr baseColWidth="10" defaultRowHeight="12.75" x14ac:dyDescent="0.2"/>
  <cols>
    <col min="1" max="1" width="22.28515625" customWidth="1"/>
    <col min="2" max="5" width="19.28515625" customWidth="1"/>
    <col min="6" max="7" width="5.140625" customWidth="1"/>
  </cols>
  <sheetData>
    <row r="1" spans="1:7" x14ac:dyDescent="0.2">
      <c r="A1" s="161" t="s">
        <v>162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77" t="s">
        <v>85</v>
      </c>
      <c r="C3" s="177"/>
      <c r="D3" s="166"/>
      <c r="E3" s="166"/>
      <c r="F3" s="170"/>
      <c r="G3" s="167"/>
    </row>
    <row r="4" spans="1:7" x14ac:dyDescent="0.2">
      <c r="A4" s="171"/>
      <c r="B4" s="172" t="s">
        <v>164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55</v>
      </c>
      <c r="C5" s="175"/>
      <c r="D5" s="166"/>
      <c r="E5" s="166"/>
      <c r="F5" s="170"/>
      <c r="G5" s="167"/>
    </row>
    <row r="6" spans="1:7" x14ac:dyDescent="0.2">
      <c r="A6" s="168"/>
      <c r="B6" s="191" t="s">
        <v>137</v>
      </c>
      <c r="C6" s="191"/>
      <c r="D6" s="166"/>
      <c r="E6" s="166"/>
      <c r="F6" s="170"/>
      <c r="G6" s="167"/>
    </row>
    <row r="7" spans="1:7" x14ac:dyDescent="0.2">
      <c r="A7" s="168" t="s">
        <v>134</v>
      </c>
      <c r="B7" s="177" t="s">
        <v>46</v>
      </c>
      <c r="C7" s="177"/>
      <c r="D7" s="166"/>
      <c r="E7" s="166"/>
      <c r="F7" s="170"/>
      <c r="G7" s="167"/>
    </row>
    <row r="8" spans="1:7" x14ac:dyDescent="0.2">
      <c r="A8" s="168"/>
      <c r="B8" s="178" t="s">
        <v>143</v>
      </c>
      <c r="C8" s="178"/>
      <c r="D8" s="166"/>
      <c r="E8" s="166"/>
      <c r="F8" s="170"/>
      <c r="G8" s="167"/>
    </row>
    <row r="9" spans="1:7" x14ac:dyDescent="0.2">
      <c r="A9" s="180"/>
      <c r="B9" s="272"/>
      <c r="C9" s="181"/>
      <c r="D9" s="182"/>
      <c r="E9" s="182"/>
      <c r="F9" s="183"/>
      <c r="G9" s="184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x14ac:dyDescent="0.2">
      <c r="A12" s="185" t="s">
        <v>132</v>
      </c>
      <c r="B12" s="520" t="s">
        <v>85</v>
      </c>
      <c r="C12" s="521"/>
      <c r="D12" s="521"/>
      <c r="E12" s="521"/>
      <c r="F12" s="186"/>
      <c r="G12" s="187" t="s">
        <v>165</v>
      </c>
    </row>
    <row r="13" spans="1:7" x14ac:dyDescent="0.2">
      <c r="A13" s="31"/>
      <c r="B13" s="356" t="s">
        <v>228</v>
      </c>
      <c r="C13" s="357" t="s">
        <v>8</v>
      </c>
      <c r="D13" s="339" t="s">
        <v>0</v>
      </c>
      <c r="E13" s="358" t="s">
        <v>5</v>
      </c>
      <c r="F13" s="15"/>
      <c r="G13" s="32"/>
    </row>
    <row r="14" spans="1:7" x14ac:dyDescent="0.2">
      <c r="A14" s="65" t="s">
        <v>6</v>
      </c>
      <c r="B14" s="70" t="str">
        <f>+'939'!C17</f>
        <v xml:space="preserve"> -</v>
      </c>
      <c r="C14" s="70" t="str">
        <f>+'939'!C25</f>
        <v xml:space="preserve"> -</v>
      </c>
      <c r="D14" s="14" t="str">
        <f>+'939'!C33</f>
        <v xml:space="preserve"> -</v>
      </c>
      <c r="E14" s="70" t="str">
        <f>+'939'!C41</f>
        <v>ab 45</v>
      </c>
      <c r="F14" s="22" t="str">
        <f>+'93141'!D22</f>
        <v>%</v>
      </c>
      <c r="G14" s="32"/>
    </row>
    <row r="15" spans="1:7" x14ac:dyDescent="0.2">
      <c r="A15" s="65" t="s">
        <v>7</v>
      </c>
      <c r="B15" s="70" t="str">
        <f>+'939'!C18</f>
        <v xml:space="preserve"> -</v>
      </c>
      <c r="C15" s="70" t="str">
        <f>+'939'!C26</f>
        <v xml:space="preserve"> -</v>
      </c>
      <c r="D15" s="14" t="str">
        <f>+'939'!C34</f>
        <v xml:space="preserve"> -</v>
      </c>
      <c r="E15" s="70" t="str">
        <f>+'939'!C42</f>
        <v xml:space="preserve"> -</v>
      </c>
      <c r="F15" s="22" t="str">
        <f>+'93141'!D23</f>
        <v>m²</v>
      </c>
      <c r="G15" s="32"/>
    </row>
    <row r="16" spans="1:7" x14ac:dyDescent="0.2">
      <c r="A16" s="65" t="s">
        <v>13</v>
      </c>
      <c r="B16" s="305">
        <f>+'939'!C19</f>
        <v>10</v>
      </c>
      <c r="C16" s="70" t="str">
        <f>+'939'!C27</f>
        <v xml:space="preserve"> &gt; 24</v>
      </c>
      <c r="D16" s="14" t="str">
        <f>+'939'!C35</f>
        <v>8 bis 24</v>
      </c>
      <c r="E16" s="70" t="str">
        <f>+'939'!C43</f>
        <v>&lt; 8</v>
      </c>
      <c r="F16" s="22" t="str">
        <f>+'93141'!D24</f>
        <v>St.</v>
      </c>
      <c r="G16" s="32"/>
    </row>
    <row r="17" spans="1:7" x14ac:dyDescent="0.2">
      <c r="A17" s="65" t="s">
        <v>14</v>
      </c>
      <c r="B17" s="70" t="str">
        <f>+'939'!C20</f>
        <v>ohne Steine</v>
      </c>
      <c r="C17" s="70" t="str">
        <f>+'939'!C28</f>
        <v>ohne Steine</v>
      </c>
      <c r="D17" s="14" t="str">
        <f>+'939'!C36</f>
        <v>steinig/ 
lehmig</v>
      </c>
      <c r="E17" s="70" t="str">
        <f>+'939'!C44</f>
        <v>steinig/ 
lehmig</v>
      </c>
      <c r="F17" s="22"/>
      <c r="G17" s="32"/>
    </row>
    <row r="18" spans="1:7" x14ac:dyDescent="0.2">
      <c r="A18" s="65" t="s">
        <v>15</v>
      </c>
      <c r="B18" s="70" t="str">
        <f>+'939'!C21</f>
        <v xml:space="preserve"> -</v>
      </c>
      <c r="C18" s="70" t="str">
        <f>+'939'!C29</f>
        <v xml:space="preserve"> -</v>
      </c>
      <c r="D18" s="14" t="str">
        <f>+'939'!C37</f>
        <v xml:space="preserve"> -</v>
      </c>
      <c r="E18" s="70" t="str">
        <f>+'939'!C45</f>
        <v xml:space="preserve"> -</v>
      </c>
      <c r="F18" s="22" t="str">
        <f>+'93141'!D26</f>
        <v>m²</v>
      </c>
      <c r="G18" s="32"/>
    </row>
    <row r="19" spans="1:7" x14ac:dyDescent="0.2">
      <c r="A19" s="65" t="s">
        <v>16</v>
      </c>
      <c r="B19" s="70" t="str">
        <f>+'939'!C22</f>
        <v xml:space="preserve"> -</v>
      </c>
      <c r="C19" s="70" t="str">
        <f>+'939'!C30</f>
        <v xml:space="preserve"> -</v>
      </c>
      <c r="D19" s="14" t="str">
        <f>+'939'!C38</f>
        <v xml:space="preserve"> -</v>
      </c>
      <c r="E19" s="70" t="str">
        <f>+'939'!C46</f>
        <v xml:space="preserve"> -</v>
      </c>
      <c r="F19" s="22"/>
      <c r="G19" s="32"/>
    </row>
    <row r="20" spans="1:7" x14ac:dyDescent="0.2">
      <c r="A20" s="66" t="s">
        <v>17</v>
      </c>
      <c r="B20" s="71" t="str">
        <f>+'939'!C23</f>
        <v xml:space="preserve"> -</v>
      </c>
      <c r="C20" s="71" t="str">
        <f>+'939'!C31</f>
        <v xml:space="preserve"> -</v>
      </c>
      <c r="D20" s="67" t="str">
        <f>+'939'!C39</f>
        <v xml:space="preserve"> -</v>
      </c>
      <c r="E20" s="71" t="str">
        <f>+'939'!C47</f>
        <v xml:space="preserve"> -</v>
      </c>
      <c r="F20" s="23" t="str">
        <f>+'93141'!D28</f>
        <v>km</v>
      </c>
      <c r="G20" s="34"/>
    </row>
    <row r="21" spans="1:7" s="404" customFormat="1" ht="17.25" customHeight="1" x14ac:dyDescent="0.2">
      <c r="A21" s="473" t="s">
        <v>144</v>
      </c>
      <c r="B21" s="474">
        <f>+'939'!G16</f>
        <v>39.097333333333331</v>
      </c>
      <c r="C21" s="474">
        <f>+'939'!G24</f>
        <v>39.097333333333331</v>
      </c>
      <c r="D21" s="474">
        <f>+'939'!G32</f>
        <v>65.683519999999987</v>
      </c>
      <c r="E21" s="474">
        <f>+'939'!G40</f>
        <v>131.36703999999997</v>
      </c>
      <c r="F21" s="474"/>
      <c r="G21" s="475"/>
    </row>
    <row r="22" spans="1:7" x14ac:dyDescent="0.2">
      <c r="A22" s="188" t="s">
        <v>133</v>
      </c>
      <c r="B22" s="522" t="s">
        <v>55</v>
      </c>
      <c r="C22" s="523"/>
      <c r="D22" s="523"/>
      <c r="E22" s="523"/>
      <c r="F22" s="189"/>
      <c r="G22" s="190" t="s">
        <v>138</v>
      </c>
    </row>
    <row r="23" spans="1:7" x14ac:dyDescent="0.2">
      <c r="A23" s="31"/>
      <c r="B23" s="356" t="s">
        <v>228</v>
      </c>
      <c r="C23" s="357" t="s">
        <v>8</v>
      </c>
      <c r="D23" s="339" t="s">
        <v>0</v>
      </c>
      <c r="E23" s="358" t="s">
        <v>5</v>
      </c>
      <c r="F23" s="15"/>
      <c r="G23" s="32"/>
    </row>
    <row r="24" spans="1:7" x14ac:dyDescent="0.2">
      <c r="A24" s="65" t="str">
        <f>+'952'!B18</f>
        <v>Hangneigung</v>
      </c>
      <c r="B24" s="70" t="str">
        <f>+'952'!C10</f>
        <v xml:space="preserve"> -</v>
      </c>
      <c r="C24" s="70" t="str">
        <f>+'952'!C18</f>
        <v xml:space="preserve"> -</v>
      </c>
      <c r="D24" s="14" t="str">
        <f>+'952'!C26</f>
        <v xml:space="preserve"> -</v>
      </c>
      <c r="E24" s="70" t="str">
        <f>+'952'!C34</f>
        <v xml:space="preserve"> -</v>
      </c>
      <c r="F24" s="22" t="str">
        <f>+'952'!D18</f>
        <v>%</v>
      </c>
      <c r="G24" s="32"/>
    </row>
    <row r="25" spans="1:7" x14ac:dyDescent="0.2">
      <c r="A25" s="65" t="str">
        <f>+'952'!B19</f>
        <v>Parzellengröße</v>
      </c>
      <c r="B25" s="70" t="str">
        <f>+'952'!C11</f>
        <v xml:space="preserve"> -</v>
      </c>
      <c r="C25" s="70" t="str">
        <f>+'952'!C19</f>
        <v xml:space="preserve"> -</v>
      </c>
      <c r="D25" s="14" t="str">
        <f>+'952'!C27</f>
        <v xml:space="preserve"> -</v>
      </c>
      <c r="E25" s="70" t="str">
        <f>+'952'!C35</f>
        <v xml:space="preserve"> -</v>
      </c>
      <c r="F25" s="22" t="str">
        <f>+'952'!D19</f>
        <v>m²</v>
      </c>
      <c r="G25" s="32"/>
    </row>
    <row r="26" spans="1:7" x14ac:dyDescent="0.2">
      <c r="A26" s="65" t="str">
        <f>+'952'!B20</f>
        <v>Ausgangsmenge</v>
      </c>
      <c r="B26" s="70" t="str">
        <f>+'952'!C12</f>
        <v>&gt; 24</v>
      </c>
      <c r="C26" s="70" t="str">
        <f>+'952'!C20</f>
        <v>&gt; 24</v>
      </c>
      <c r="D26" s="14" t="str">
        <f>+'952'!C28</f>
        <v>8 bis 24</v>
      </c>
      <c r="E26" s="70" t="str">
        <f>+'952'!C36</f>
        <v>weniger 8</v>
      </c>
      <c r="F26" s="22" t="str">
        <f>+'952'!D20</f>
        <v>St.</v>
      </c>
      <c r="G26" s="32"/>
    </row>
    <row r="27" spans="1:7" x14ac:dyDescent="0.2">
      <c r="A27" s="65" t="str">
        <f>+'952'!B21</f>
        <v>Bodengruppe</v>
      </c>
      <c r="B27" s="70" t="str">
        <f>+'952'!C13</f>
        <v xml:space="preserve"> -</v>
      </c>
      <c r="C27" s="70" t="str">
        <f>+'952'!C21</f>
        <v xml:space="preserve"> -</v>
      </c>
      <c r="D27" s="14" t="str">
        <f>+'952'!C29</f>
        <v xml:space="preserve"> -</v>
      </c>
      <c r="E27" s="70" t="str">
        <f>+'952'!C37</f>
        <v xml:space="preserve"> -</v>
      </c>
      <c r="F27" s="22"/>
      <c r="G27" s="32"/>
    </row>
    <row r="28" spans="1:7" x14ac:dyDescent="0.2">
      <c r="A28" s="65" t="str">
        <f>+'952'!B22</f>
        <v xml:space="preserve">Höhe </v>
      </c>
      <c r="B28" s="70">
        <f>+'952'!C14</f>
        <v>1</v>
      </c>
      <c r="C28" s="70">
        <f>+'952'!C22</f>
        <v>1</v>
      </c>
      <c r="D28" s="14">
        <f>+'952'!C30</f>
        <v>1</v>
      </c>
      <c r="E28" s="70">
        <f>+'952'!C38</f>
        <v>1</v>
      </c>
      <c r="F28" s="22" t="str">
        <f>+'952'!D22</f>
        <v>m</v>
      </c>
      <c r="G28" s="32"/>
    </row>
    <row r="29" spans="1:7" x14ac:dyDescent="0.2">
      <c r="A29" s="65" t="str">
        <f>+'952'!B23</f>
        <v>Gehölzzusammensetzung</v>
      </c>
      <c r="B29" s="70" t="str">
        <f>+'952'!C15</f>
        <v xml:space="preserve"> -</v>
      </c>
      <c r="C29" s="70" t="str">
        <f>+'952'!C23</f>
        <v xml:space="preserve"> -</v>
      </c>
      <c r="D29" s="14" t="str">
        <f>+'952'!C31</f>
        <v xml:space="preserve"> -</v>
      </c>
      <c r="E29" s="70" t="str">
        <f>+'952'!C39</f>
        <v xml:space="preserve"> -</v>
      </c>
      <c r="F29" s="22"/>
      <c r="G29" s="32"/>
    </row>
    <row r="30" spans="1:7" x14ac:dyDescent="0.2">
      <c r="A30" s="66" t="str">
        <f>+'952'!B24</f>
        <v xml:space="preserve">Transportentfernung </v>
      </c>
      <c r="B30" s="71" t="str">
        <f>+'952'!C16</f>
        <v xml:space="preserve"> -</v>
      </c>
      <c r="C30" s="71" t="str">
        <f>+'952'!C24</f>
        <v xml:space="preserve"> -</v>
      </c>
      <c r="D30" s="67" t="str">
        <f>+'952'!C32</f>
        <v xml:space="preserve"> -</v>
      </c>
      <c r="E30" s="71" t="str">
        <f>+'952'!C40</f>
        <v xml:space="preserve"> -</v>
      </c>
      <c r="F30" s="23" t="str">
        <f>+'952'!D24</f>
        <v>km</v>
      </c>
      <c r="G30" s="34"/>
    </row>
    <row r="31" spans="1:7" s="404" customFormat="1" ht="17.25" customHeight="1" x14ac:dyDescent="0.2">
      <c r="A31" s="473" t="s">
        <v>144</v>
      </c>
      <c r="B31" s="476">
        <f>+'952'!G9</f>
        <v>1.4000000000000001</v>
      </c>
      <c r="C31" s="476">
        <f>+'952'!G17</f>
        <v>1.4000000000000001</v>
      </c>
      <c r="D31" s="477">
        <f>+'952'!G25</f>
        <v>1.96</v>
      </c>
      <c r="E31" s="477">
        <f>+'952'!G33</f>
        <v>2.8000000000000003</v>
      </c>
      <c r="F31" s="478"/>
      <c r="G31" s="479"/>
    </row>
    <row r="32" spans="1:7" x14ac:dyDescent="0.2">
      <c r="A32" s="188" t="s">
        <v>134</v>
      </c>
      <c r="B32" s="524" t="s">
        <v>46</v>
      </c>
      <c r="C32" s="523"/>
      <c r="D32" s="523"/>
      <c r="E32" s="523"/>
      <c r="F32" s="189"/>
      <c r="G32" s="190" t="s">
        <v>142</v>
      </c>
    </row>
    <row r="33" spans="1:8" x14ac:dyDescent="0.2">
      <c r="A33" s="31"/>
      <c r="B33" s="356" t="s">
        <v>228</v>
      </c>
      <c r="C33" s="357" t="s">
        <v>8</v>
      </c>
      <c r="D33" s="339" t="s">
        <v>0</v>
      </c>
      <c r="E33" s="358" t="s">
        <v>5</v>
      </c>
      <c r="F33" s="15"/>
      <c r="G33" s="32"/>
    </row>
    <row r="34" spans="1:8" x14ac:dyDescent="0.2">
      <c r="A34" s="65" t="str">
        <f>+'961'!B22</f>
        <v>Hangneigung</v>
      </c>
      <c r="B34" s="70" t="str">
        <f>+'961'!C14</f>
        <v xml:space="preserve"> -</v>
      </c>
      <c r="C34" s="70" t="str">
        <f>+'961'!C22</f>
        <v xml:space="preserve"> -</v>
      </c>
      <c r="D34" s="14" t="str">
        <f>+'961'!C30</f>
        <v xml:space="preserve"> -</v>
      </c>
      <c r="E34" s="70" t="str">
        <f>+'961'!C38</f>
        <v xml:space="preserve"> -</v>
      </c>
      <c r="F34" s="22" t="str">
        <f>+'961'!D22</f>
        <v>%</v>
      </c>
      <c r="G34" s="32"/>
    </row>
    <row r="35" spans="1:8" x14ac:dyDescent="0.2">
      <c r="A35" s="65" t="str">
        <f>+'961'!B23</f>
        <v>Parzellengröße</v>
      </c>
      <c r="B35" s="70" t="str">
        <f>+'961'!C15</f>
        <v xml:space="preserve"> -</v>
      </c>
      <c r="C35" s="70" t="str">
        <f>+'961'!C23</f>
        <v xml:space="preserve"> -</v>
      </c>
      <c r="D35" s="14" t="str">
        <f>+'961'!C31</f>
        <v xml:space="preserve"> -</v>
      </c>
      <c r="E35" s="70" t="str">
        <f>+'961'!C39</f>
        <v xml:space="preserve"> -</v>
      </c>
      <c r="F35" s="22" t="str">
        <f>+'961'!D23</f>
        <v>m²</v>
      </c>
      <c r="G35" s="32"/>
    </row>
    <row r="36" spans="1:8" x14ac:dyDescent="0.2">
      <c r="A36" s="65" t="str">
        <f>+'961'!B24</f>
        <v>Ausgangsmenge</v>
      </c>
      <c r="B36" s="70">
        <f>+'961'!C16</f>
        <v>82</v>
      </c>
      <c r="C36" s="70" t="str">
        <f>+'961'!C24</f>
        <v>&gt; 24</v>
      </c>
      <c r="D36" s="14" t="str">
        <f>+'961'!C32</f>
        <v>8 bis 24</v>
      </c>
      <c r="E36" s="70" t="str">
        <f>+'961'!C40</f>
        <v>weniger 8</v>
      </c>
      <c r="F36" s="22" t="str">
        <f>+'961'!D24</f>
        <v>St.</v>
      </c>
      <c r="G36" s="32"/>
    </row>
    <row r="37" spans="1:8" x14ac:dyDescent="0.2">
      <c r="A37" s="65" t="str">
        <f>+'961'!B25</f>
        <v>Bodengruppe</v>
      </c>
      <c r="B37" s="70" t="str">
        <f>+'961'!C17</f>
        <v xml:space="preserve"> -</v>
      </c>
      <c r="C37" s="70" t="str">
        <f>+'961'!C25</f>
        <v xml:space="preserve"> -</v>
      </c>
      <c r="D37" s="14" t="str">
        <f>+'961'!C33</f>
        <v xml:space="preserve"> -</v>
      </c>
      <c r="E37" s="70" t="str">
        <f>+'961'!C41</f>
        <v xml:space="preserve"> -</v>
      </c>
      <c r="F37" s="22"/>
      <c r="G37" s="32"/>
    </row>
    <row r="38" spans="1:8" x14ac:dyDescent="0.2">
      <c r="A38" s="65" t="str">
        <f>+'961'!B26</f>
        <v>Zaunlänge</v>
      </c>
      <c r="B38" s="70" t="str">
        <f>+'961'!C18</f>
        <v xml:space="preserve"> -</v>
      </c>
      <c r="C38" s="70" t="str">
        <f>+'961'!C26</f>
        <v xml:space="preserve"> -</v>
      </c>
      <c r="D38" s="14" t="str">
        <f>+'961'!C34</f>
        <v xml:space="preserve"> -</v>
      </c>
      <c r="E38" s="70" t="str">
        <f>+'961'!C42</f>
        <v xml:space="preserve"> -</v>
      </c>
      <c r="F38" s="22" t="str">
        <f>+'961'!D26</f>
        <v>m</v>
      </c>
      <c r="G38" s="32"/>
    </row>
    <row r="39" spans="1:8" x14ac:dyDescent="0.2">
      <c r="A39" s="65" t="str">
        <f>+'961'!B27</f>
        <v>Gehölzzusammensetzung</v>
      </c>
      <c r="B39" s="70" t="str">
        <f>+'961'!C19</f>
        <v xml:space="preserve"> -</v>
      </c>
      <c r="C39" s="70" t="str">
        <f>+'961'!C27</f>
        <v xml:space="preserve"> -</v>
      </c>
      <c r="D39" s="14" t="str">
        <f>+'961'!C35</f>
        <v xml:space="preserve"> -</v>
      </c>
      <c r="E39" s="70" t="str">
        <f>+'961'!C43</f>
        <v xml:space="preserve"> -</v>
      </c>
      <c r="F39" s="22"/>
      <c r="G39" s="32"/>
    </row>
    <row r="40" spans="1:8" x14ac:dyDescent="0.2">
      <c r="A40" s="66" t="str">
        <f>+'961'!B28</f>
        <v xml:space="preserve">Transportentfernung </v>
      </c>
      <c r="B40" s="71">
        <f>+'961'!C20</f>
        <v>0</v>
      </c>
      <c r="C40" s="71">
        <f>+'961'!C28</f>
        <v>5</v>
      </c>
      <c r="D40" s="67">
        <f>+'961'!C36</f>
        <v>5</v>
      </c>
      <c r="E40" s="71">
        <f>+'961'!C44</f>
        <v>5</v>
      </c>
      <c r="F40" s="23" t="str">
        <f>+'961'!D28</f>
        <v>km</v>
      </c>
      <c r="G40" s="34"/>
    </row>
    <row r="41" spans="1:8" s="404" customFormat="1" ht="17.25" customHeight="1" thickBot="1" x14ac:dyDescent="0.25">
      <c r="A41" s="480" t="s">
        <v>144</v>
      </c>
      <c r="B41" s="482">
        <f>+'961'!G13</f>
        <v>2.1951333333333327</v>
      </c>
      <c r="C41" s="482">
        <f>+'961'!G21</f>
        <v>6.2232029999999989</v>
      </c>
      <c r="D41" s="482">
        <f>+'961'!G29</f>
        <v>8.8902899999999985</v>
      </c>
      <c r="E41" s="482">
        <f>+'961'!G37</f>
        <v>15.409835999999997</v>
      </c>
      <c r="F41" s="483"/>
      <c r="G41" s="484"/>
    </row>
    <row r="43" spans="1:8" ht="13.5" thickBot="1" x14ac:dyDescent="0.25"/>
    <row r="44" spans="1:8" x14ac:dyDescent="0.2">
      <c r="A44" s="79" t="s">
        <v>144</v>
      </c>
      <c r="B44" s="80" t="s">
        <v>219</v>
      </c>
      <c r="C44" s="80" t="s">
        <v>8</v>
      </c>
      <c r="D44" s="81" t="s">
        <v>0</v>
      </c>
      <c r="E44" s="81" t="s">
        <v>5</v>
      </c>
      <c r="F44" s="82"/>
      <c r="G44" s="83"/>
    </row>
    <row r="45" spans="1:8" ht="13.5" thickBot="1" x14ac:dyDescent="0.25">
      <c r="A45" s="84" t="s">
        <v>163</v>
      </c>
      <c r="B45" s="302">
        <f>+B41+B31+B21</f>
        <v>42.692466666666661</v>
      </c>
      <c r="C45" s="85">
        <f>C21+C31+C41</f>
        <v>46.720536333333328</v>
      </c>
      <c r="D45" s="85">
        <f>D21+D31+D41</f>
        <v>76.533809999999974</v>
      </c>
      <c r="E45" s="85">
        <f>E21+E31+E41</f>
        <v>149.57687599999997</v>
      </c>
      <c r="F45" s="86"/>
      <c r="G45" s="87"/>
      <c r="H45" s="26"/>
    </row>
    <row r="46" spans="1:8" ht="13.5" thickBot="1" x14ac:dyDescent="0.25">
      <c r="A46" s="26"/>
      <c r="B46" s="26"/>
    </row>
    <row r="47" spans="1:8" ht="26.25" thickBot="1" x14ac:dyDescent="0.25">
      <c r="A47" s="278" t="s">
        <v>255</v>
      </c>
      <c r="B47" s="279" t="s">
        <v>229</v>
      </c>
      <c r="C47" s="279" t="s">
        <v>230</v>
      </c>
      <c r="D47" s="280" t="s">
        <v>231</v>
      </c>
      <c r="E47" s="280" t="s">
        <v>232</v>
      </c>
      <c r="F47" s="281"/>
      <c r="G47" s="83"/>
    </row>
    <row r="48" spans="1:8" ht="13.5" thickBot="1" x14ac:dyDescent="0.25">
      <c r="A48" s="353">
        <v>1</v>
      </c>
      <c r="B48" s="282">
        <f>+B45*A48</f>
        <v>42.692466666666661</v>
      </c>
      <c r="C48" s="282">
        <f>+C45*A48</f>
        <v>46.720536333333328</v>
      </c>
      <c r="D48" s="282">
        <f>+D45*A48</f>
        <v>76.533809999999974</v>
      </c>
      <c r="E48" s="282">
        <f>+E45*A48</f>
        <v>149.57687599999997</v>
      </c>
      <c r="F48" s="283"/>
      <c r="G48" s="87"/>
    </row>
    <row r="50" spans="1:8" ht="13.5" thickBot="1" x14ac:dyDescent="0.25"/>
    <row r="51" spans="1:8" x14ac:dyDescent="0.2">
      <c r="A51" s="284" t="s">
        <v>233</v>
      </c>
      <c r="B51" s="285"/>
      <c r="C51" s="285"/>
      <c r="D51" s="285"/>
      <c r="E51" s="285"/>
      <c r="F51" s="285"/>
      <c r="G51" s="286"/>
    </row>
    <row r="52" spans="1:8" x14ac:dyDescent="0.2">
      <c r="A52" s="287"/>
      <c r="B52" s="1"/>
      <c r="C52" s="1"/>
      <c r="D52" s="1"/>
      <c r="E52" s="1"/>
      <c r="F52" s="1"/>
      <c r="G52" s="55"/>
    </row>
    <row r="53" spans="1:8" ht="13.5" thickBot="1" x14ac:dyDescent="0.25">
      <c r="A53" s="288" t="s">
        <v>234</v>
      </c>
      <c r="B53" s="289" t="s">
        <v>235</v>
      </c>
      <c r="C53" s="289" t="s">
        <v>236</v>
      </c>
      <c r="D53" s="289" t="s">
        <v>237</v>
      </c>
      <c r="E53" s="289" t="s">
        <v>238</v>
      </c>
      <c r="F53" s="1"/>
      <c r="G53" s="55"/>
    </row>
    <row r="54" spans="1:8" x14ac:dyDescent="0.2">
      <c r="A54" s="290" t="s">
        <v>239</v>
      </c>
      <c r="B54" s="301">
        <v>1</v>
      </c>
      <c r="C54" s="355" t="s">
        <v>228</v>
      </c>
      <c r="D54" s="291">
        <f>IF(C54=B13,B21,IF(C54=C13,C21,IF(C54=D13,D21,IF(C54=E13,E21,"Fehler"))))</f>
        <v>39.097333333333331</v>
      </c>
      <c r="E54" s="291">
        <f>+D54*B54</f>
        <v>39.097333333333331</v>
      </c>
      <c r="F54" s="1"/>
      <c r="G54" s="55"/>
    </row>
    <row r="55" spans="1:8" ht="13.5" thickBot="1" x14ac:dyDescent="0.25">
      <c r="A55" s="288" t="s">
        <v>234</v>
      </c>
      <c r="B55" s="289" t="s">
        <v>235</v>
      </c>
      <c r="C55" s="289" t="s">
        <v>236</v>
      </c>
      <c r="D55" s="289" t="s">
        <v>237</v>
      </c>
      <c r="E55" s="292" t="s">
        <v>240</v>
      </c>
      <c r="F55" s="1"/>
      <c r="G55" s="55"/>
    </row>
    <row r="56" spans="1:8" x14ac:dyDescent="0.2">
      <c r="A56" s="290" t="s">
        <v>133</v>
      </c>
      <c r="B56" s="301">
        <v>1</v>
      </c>
      <c r="C56" s="355" t="s">
        <v>228</v>
      </c>
      <c r="D56" s="291">
        <f>IF(C56=B23,B31,IF(C56=C23,C31,IF(C56=D23,D31,IF(C56=E23,E31,"Fehler"))))</f>
        <v>1.4000000000000001</v>
      </c>
      <c r="E56" s="291">
        <f>+D56*B56</f>
        <v>1.4000000000000001</v>
      </c>
      <c r="F56" s="1"/>
      <c r="G56" s="55"/>
    </row>
    <row r="57" spans="1:8" ht="13.5" thickBot="1" x14ac:dyDescent="0.25">
      <c r="A57" s="288" t="s">
        <v>234</v>
      </c>
      <c r="B57" s="289" t="s">
        <v>235</v>
      </c>
      <c r="C57" s="289" t="s">
        <v>236</v>
      </c>
      <c r="D57" s="289" t="s">
        <v>237</v>
      </c>
      <c r="E57" s="292" t="s">
        <v>241</v>
      </c>
      <c r="F57" s="1"/>
      <c r="G57" s="55"/>
    </row>
    <row r="58" spans="1:8" x14ac:dyDescent="0.2">
      <c r="A58" s="290" t="s">
        <v>134</v>
      </c>
      <c r="B58" s="354">
        <v>1</v>
      </c>
      <c r="C58" s="355" t="s">
        <v>228</v>
      </c>
      <c r="D58" s="291">
        <f>IF(C58=B33,B41,IF(C58=C33,C41,IF(C58=D33,D41,IF(C58=E33,E41,"Fehler"))))</f>
        <v>2.1951333333333327</v>
      </c>
      <c r="E58" s="291">
        <f>+D58*B58</f>
        <v>2.1951333333333327</v>
      </c>
      <c r="F58" s="1"/>
      <c r="G58" s="55"/>
    </row>
    <row r="59" spans="1:8" ht="13.5" thickBot="1" x14ac:dyDescent="0.25">
      <c r="A59" s="293"/>
      <c r="B59" s="294"/>
      <c r="C59" s="294"/>
      <c r="D59" s="294"/>
      <c r="E59" s="294"/>
      <c r="F59" s="294"/>
      <c r="G59" s="295"/>
    </row>
    <row r="60" spans="1:8" ht="26.25" thickBot="1" x14ac:dyDescent="0.25">
      <c r="A60" s="278" t="s">
        <v>242</v>
      </c>
      <c r="B60" s="1"/>
      <c r="C60" s="296" t="s">
        <v>243</v>
      </c>
      <c r="D60" s="297"/>
      <c r="E60" s="304">
        <f>+E58+E56+E54</f>
        <v>42.692466666666661</v>
      </c>
      <c r="F60" s="1"/>
      <c r="G60" s="55"/>
    </row>
    <row r="61" spans="1:8" ht="13.5" thickBot="1" x14ac:dyDescent="0.25">
      <c r="A61" s="353">
        <v>10</v>
      </c>
      <c r="B61" s="294"/>
      <c r="C61" s="299" t="s">
        <v>244</v>
      </c>
      <c r="D61" s="294"/>
      <c r="E61" s="300">
        <f>+E60*A61</f>
        <v>426.92466666666661</v>
      </c>
      <c r="F61" s="294"/>
      <c r="G61" s="295"/>
    </row>
    <row r="64" spans="1:8" x14ac:dyDescent="0.2">
      <c r="A64" s="365" t="s">
        <v>272</v>
      </c>
      <c r="B64" s="366"/>
      <c r="C64" s="364"/>
      <c r="D64" s="364"/>
      <c r="E64" s="364"/>
      <c r="F64" s="364"/>
      <c r="G64" s="364"/>
      <c r="H64" s="371"/>
    </row>
    <row r="65" spans="1:15" x14ac:dyDescent="0.2">
      <c r="A65" s="367" t="s">
        <v>310</v>
      </c>
      <c r="B65" s="366"/>
      <c r="C65" s="366"/>
      <c r="D65" s="366"/>
      <c r="E65" s="366"/>
      <c r="F65" s="366"/>
      <c r="G65" s="366"/>
    </row>
    <row r="66" spans="1:15" x14ac:dyDescent="0.2">
      <c r="A66" s="367" t="s">
        <v>308</v>
      </c>
      <c r="B66" s="366"/>
      <c r="C66" s="366"/>
      <c r="D66" s="366"/>
      <c r="E66" s="366"/>
      <c r="F66" s="366"/>
      <c r="G66" s="366"/>
      <c r="H66" s="370"/>
    </row>
    <row r="69" spans="1:15" x14ac:dyDescent="0.2">
      <c r="A69" s="362"/>
      <c r="B69" s="363"/>
      <c r="C69" s="363"/>
      <c r="D69" s="363"/>
      <c r="E69" s="363"/>
      <c r="F69" s="363"/>
      <c r="G69" s="363"/>
      <c r="H69" s="1"/>
      <c r="I69" s="1"/>
      <c r="J69" s="1"/>
      <c r="K69" s="1"/>
      <c r="L69" s="1"/>
      <c r="M69" s="1"/>
      <c r="N69" s="1"/>
      <c r="O69" s="1"/>
    </row>
    <row r="70" spans="1:15" ht="17.25" customHeight="1" x14ac:dyDescent="0.2">
      <c r="A70" s="361" t="s">
        <v>259</v>
      </c>
      <c r="G70" s="373" t="s">
        <v>324</v>
      </c>
      <c r="H70" s="1"/>
      <c r="I70" s="1"/>
      <c r="J70" s="1"/>
      <c r="K70" s="1"/>
      <c r="L70" s="1"/>
      <c r="M70" s="1"/>
      <c r="N70" s="1"/>
      <c r="O70" s="1"/>
    </row>
  </sheetData>
  <sheetProtection sheet="1" objects="1" scenarios="1" selectLockedCells="1"/>
  <customSheetViews>
    <customSheetView guid="{8222D78C-43AE-428A-814E-F144A4F0B648}" showGridLines="0" showRowCol="0" fitToPage="1" topLeftCell="A55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1"/>
    </customSheetView>
    <customSheetView guid="{92639A7F-88A7-48EC-8D90-A815F71B7425}" showGridLines="0" showRowCol="0" fitToPage="1" topLeftCell="A49">
      <selection activeCell="G70" sqref="G70"/>
      <pageMargins left="0.9055118110236221" right="0.70866141732283472" top="0.78740157480314965" bottom="0.78740157480314965" header="0.31496062992125984" footer="0.31496062992125984"/>
      <printOptions horizontalCentered="1"/>
      <pageSetup paperSize="9" scale="95" orientation="portrait" r:id="rId2"/>
    </customSheetView>
  </customSheetViews>
  <mergeCells count="3">
    <mergeCell ref="B12:E12"/>
    <mergeCell ref="B22:E22"/>
    <mergeCell ref="B32:E32"/>
  </mergeCells>
  <conditionalFormatting sqref="C54">
    <cfRule type="cellIs" dxfId="55" priority="21" stopIfTrue="1" operator="equal">
      <formula>$E$13</formula>
    </cfRule>
    <cfRule type="cellIs" dxfId="54" priority="22" stopIfTrue="1" operator="equal">
      <formula>$D$13</formula>
    </cfRule>
    <cfRule type="cellIs" dxfId="53" priority="23" stopIfTrue="1" operator="equal">
      <formula>$C$13</formula>
    </cfRule>
    <cfRule type="cellIs" dxfId="52" priority="24" stopIfTrue="1" operator="equal">
      <formula>$B$13</formula>
    </cfRule>
  </conditionalFormatting>
  <conditionalFormatting sqref="C56">
    <cfRule type="cellIs" dxfId="51" priority="17" stopIfTrue="1" operator="equal">
      <formula>$E$23</formula>
    </cfRule>
    <cfRule type="cellIs" dxfId="50" priority="18" stopIfTrue="1" operator="equal">
      <formula>$D$23</formula>
    </cfRule>
    <cfRule type="cellIs" dxfId="49" priority="19" stopIfTrue="1" operator="equal">
      <formula>$C$23</formula>
    </cfRule>
    <cfRule type="cellIs" dxfId="48" priority="20" stopIfTrue="1" operator="equal">
      <formula>$B$23</formula>
    </cfRule>
  </conditionalFormatting>
  <conditionalFormatting sqref="C58">
    <cfRule type="cellIs" dxfId="47" priority="13" stopIfTrue="1" operator="equal">
      <formula>$E$33</formula>
    </cfRule>
    <cfRule type="cellIs" dxfId="46" priority="14" stopIfTrue="1" operator="equal">
      <formula>$D$33</formula>
    </cfRule>
    <cfRule type="cellIs" dxfId="45" priority="15" stopIfTrue="1" operator="equal">
      <formula>$C$33</formula>
    </cfRule>
    <cfRule type="cellIs" dxfId="44" priority="16" stopIfTrue="1" operator="equal">
      <formula>$B$33</formula>
    </cfRule>
  </conditionalFormatting>
  <conditionalFormatting sqref="B13">
    <cfRule type="cellIs" dxfId="43" priority="12" stopIfTrue="1" operator="equal">
      <formula>$B$13</formula>
    </cfRule>
  </conditionalFormatting>
  <conditionalFormatting sqref="C13">
    <cfRule type="cellIs" dxfId="42" priority="11" stopIfTrue="1" operator="equal">
      <formula>$C$13</formula>
    </cfRule>
  </conditionalFormatting>
  <conditionalFormatting sqref="D13">
    <cfRule type="cellIs" dxfId="41" priority="10" stopIfTrue="1" operator="equal">
      <formula>$D$13</formula>
    </cfRule>
  </conditionalFormatting>
  <conditionalFormatting sqref="E13">
    <cfRule type="cellIs" dxfId="40" priority="9" stopIfTrue="1" operator="equal">
      <formula>$E$13</formula>
    </cfRule>
  </conditionalFormatting>
  <conditionalFormatting sqref="B23">
    <cfRule type="cellIs" dxfId="39" priority="8" stopIfTrue="1" operator="equal">
      <formula>$B$23</formula>
    </cfRule>
  </conditionalFormatting>
  <conditionalFormatting sqref="C23">
    <cfRule type="cellIs" dxfId="38" priority="7" stopIfTrue="1" operator="equal">
      <formula>$C$23</formula>
    </cfRule>
  </conditionalFormatting>
  <conditionalFormatting sqref="D23">
    <cfRule type="cellIs" dxfId="37" priority="6" stopIfTrue="1" operator="equal">
      <formula>$D$23</formula>
    </cfRule>
  </conditionalFormatting>
  <conditionalFormatting sqref="E23">
    <cfRule type="cellIs" dxfId="36" priority="5" stopIfTrue="1" operator="equal">
      <formula>$E$223</formula>
    </cfRule>
  </conditionalFormatting>
  <conditionalFormatting sqref="B33">
    <cfRule type="cellIs" dxfId="35" priority="4" stopIfTrue="1" operator="equal">
      <formula>$B$33</formula>
    </cfRule>
  </conditionalFormatting>
  <conditionalFormatting sqref="C33">
    <cfRule type="cellIs" dxfId="34" priority="3" stopIfTrue="1" operator="equal">
      <formula>$C$33</formula>
    </cfRule>
  </conditionalFormatting>
  <conditionalFormatting sqref="D33">
    <cfRule type="cellIs" dxfId="33" priority="2" stopIfTrue="1" operator="equal">
      <formula>$D$33</formula>
    </cfRule>
  </conditionalFormatting>
  <conditionalFormatting sqref="E33">
    <cfRule type="cellIs" dxfId="32" priority="1" stopIfTrue="1" operator="equal">
      <formula>$E$33</formula>
    </cfRule>
  </conditionalFormatting>
  <dataValidations count="1">
    <dataValidation type="list" allowBlank="1" showInputMessage="1" showErrorMessage="1" sqref="C54 C56 C58">
      <formula1>$B$13:$E$13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32"/>
  <sheetViews>
    <sheetView showGridLines="0" showRowColHeaders="0" workbookViewId="0">
      <selection activeCell="B22" sqref="B22"/>
    </sheetView>
  </sheetViews>
  <sheetFormatPr baseColWidth="10" defaultRowHeight="12.75" x14ac:dyDescent="0.2"/>
  <cols>
    <col min="1" max="1" width="4.140625" bestFit="1" customWidth="1"/>
    <col min="2" max="2" width="49.42578125" customWidth="1"/>
    <col min="3" max="3" width="39.28515625" customWidth="1"/>
    <col min="4" max="4" width="39" customWidth="1"/>
    <col min="5" max="5" width="38.28515625" customWidth="1"/>
  </cols>
  <sheetData>
    <row r="1" spans="1:14" ht="19.5" customHeight="1" x14ac:dyDescent="0.2">
      <c r="B1" s="303" t="s">
        <v>245</v>
      </c>
    </row>
    <row r="2" spans="1:14" ht="24.95" customHeight="1" x14ac:dyDescent="0.2">
      <c r="A2" s="345" t="s">
        <v>190</v>
      </c>
      <c r="B2" s="346" t="s">
        <v>178</v>
      </c>
      <c r="C2" s="347" t="s">
        <v>179</v>
      </c>
      <c r="D2" s="348" t="s">
        <v>180</v>
      </c>
      <c r="E2" s="349" t="s">
        <v>181</v>
      </c>
    </row>
    <row r="3" spans="1:14" ht="24.95" customHeight="1" x14ac:dyDescent="0.2">
      <c r="A3" s="505">
        <v>22</v>
      </c>
      <c r="B3" s="506" t="s">
        <v>248</v>
      </c>
      <c r="C3" s="507" t="s">
        <v>182</v>
      </c>
      <c r="D3" s="506" t="s">
        <v>183</v>
      </c>
      <c r="E3" s="506" t="s">
        <v>184</v>
      </c>
      <c r="F3" s="514"/>
      <c r="G3" s="370"/>
    </row>
    <row r="4" spans="1:14" ht="24.95" customHeight="1" x14ac:dyDescent="0.2">
      <c r="A4" s="505">
        <f t="shared" ref="A4:A9" si="0">+A3+1</f>
        <v>23</v>
      </c>
      <c r="B4" s="506" t="s">
        <v>249</v>
      </c>
      <c r="C4" s="506" t="s">
        <v>182</v>
      </c>
      <c r="D4" s="506" t="s">
        <v>183</v>
      </c>
      <c r="E4" s="506" t="s">
        <v>184</v>
      </c>
      <c r="F4" s="514"/>
      <c r="G4" s="370"/>
    </row>
    <row r="5" spans="1:14" ht="24.95" customHeight="1" x14ac:dyDescent="0.2">
      <c r="A5" s="505">
        <f t="shared" si="0"/>
        <v>24</v>
      </c>
      <c r="B5" s="506" t="s">
        <v>248</v>
      </c>
      <c r="C5" s="506" t="s">
        <v>185</v>
      </c>
      <c r="D5" s="506" t="s">
        <v>183</v>
      </c>
      <c r="E5" s="506" t="s">
        <v>186</v>
      </c>
      <c r="F5" s="514"/>
      <c r="G5" s="370"/>
    </row>
    <row r="6" spans="1:14" ht="24.95" customHeight="1" x14ac:dyDescent="0.2">
      <c r="A6" s="505">
        <f t="shared" si="0"/>
        <v>25</v>
      </c>
      <c r="B6" s="506" t="s">
        <v>249</v>
      </c>
      <c r="C6" s="506" t="s">
        <v>185</v>
      </c>
      <c r="D6" s="506" t="s">
        <v>183</v>
      </c>
      <c r="E6" s="506" t="s">
        <v>186</v>
      </c>
      <c r="F6" s="514"/>
      <c r="G6" s="370"/>
    </row>
    <row r="7" spans="1:14" ht="24.95" customHeight="1" x14ac:dyDescent="0.2">
      <c r="A7" s="350">
        <f t="shared" si="0"/>
        <v>26</v>
      </c>
      <c r="B7" s="351" t="s">
        <v>323</v>
      </c>
      <c r="C7" s="351" t="s">
        <v>182</v>
      </c>
      <c r="D7" s="351" t="s">
        <v>183</v>
      </c>
      <c r="E7" s="351" t="s">
        <v>184</v>
      </c>
    </row>
    <row r="8" spans="1:14" ht="24.95" customHeight="1" x14ac:dyDescent="0.2">
      <c r="A8" s="350">
        <f t="shared" si="0"/>
        <v>27</v>
      </c>
      <c r="B8" s="351" t="s">
        <v>247</v>
      </c>
      <c r="C8" s="351" t="s">
        <v>182</v>
      </c>
      <c r="D8" s="351" t="s">
        <v>183</v>
      </c>
      <c r="E8" s="351" t="s">
        <v>184</v>
      </c>
    </row>
    <row r="9" spans="1:14" ht="24.95" customHeight="1" x14ac:dyDescent="0.2">
      <c r="A9" s="350">
        <f t="shared" si="0"/>
        <v>28</v>
      </c>
      <c r="B9" s="351" t="s">
        <v>246</v>
      </c>
      <c r="C9" s="351" t="s">
        <v>187</v>
      </c>
      <c r="D9" s="351" t="s">
        <v>188</v>
      </c>
      <c r="E9" s="351" t="s">
        <v>189</v>
      </c>
    </row>
    <row r="10" spans="1:14" x14ac:dyDescent="0.2">
      <c r="B10" s="508" t="s">
        <v>316</v>
      </c>
      <c r="C10" s="509"/>
      <c r="D10" s="510"/>
      <c r="E10" s="51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512"/>
      <c r="B11" s="513"/>
      <c r="C11" s="513"/>
      <c r="D11" s="513"/>
      <c r="E11" s="513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 x14ac:dyDescent="0.2">
      <c r="A12" s="361" t="s">
        <v>259</v>
      </c>
      <c r="E12" s="373" t="s">
        <v>324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340"/>
      <c r="B13" s="19"/>
      <c r="C13" s="17"/>
      <c r="D13" s="22"/>
      <c r="E13" s="24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340"/>
      <c r="B14" s="19"/>
      <c r="C14" s="17"/>
      <c r="D14" s="308"/>
      <c r="E14" s="24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340"/>
      <c r="B15" s="19"/>
      <c r="C15" s="21"/>
      <c r="D15" s="308"/>
      <c r="E15" s="24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340"/>
      <c r="B16" s="19"/>
      <c r="C16" s="313"/>
      <c r="D16" s="308"/>
      <c r="E16" s="24"/>
      <c r="F16" s="1"/>
      <c r="G16" s="1"/>
      <c r="H16" s="1"/>
      <c r="I16" s="1"/>
      <c r="J16" s="1"/>
      <c r="K16" s="1"/>
      <c r="L16" s="1"/>
      <c r="M16" s="1"/>
      <c r="N16" s="1"/>
    </row>
    <row r="17" spans="1:5" x14ac:dyDescent="0.2">
      <c r="A17" s="340"/>
      <c r="B17" s="19"/>
      <c r="C17" s="17"/>
      <c r="D17" s="308"/>
      <c r="E17" s="24"/>
    </row>
    <row r="18" spans="1:5" x14ac:dyDescent="0.2">
      <c r="A18" s="340"/>
      <c r="B18" s="19"/>
      <c r="C18" s="17"/>
      <c r="D18" s="22"/>
      <c r="E18" s="24"/>
    </row>
    <row r="19" spans="1:5" x14ac:dyDescent="0.2">
      <c r="A19" s="341"/>
      <c r="B19" s="342"/>
      <c r="C19" s="17"/>
      <c r="D19" s="17"/>
      <c r="E19" s="24"/>
    </row>
    <row r="20" spans="1:5" x14ac:dyDescent="0.2">
      <c r="A20" s="340"/>
      <c r="B20" s="19"/>
      <c r="C20" s="17"/>
      <c r="D20" s="308"/>
      <c r="E20" s="24"/>
    </row>
    <row r="21" spans="1:5" x14ac:dyDescent="0.2">
      <c r="A21" s="340"/>
      <c r="B21" s="19"/>
      <c r="C21" s="17"/>
      <c r="D21" s="308"/>
      <c r="E21" s="24"/>
    </row>
    <row r="22" spans="1:5" x14ac:dyDescent="0.2">
      <c r="A22" s="340"/>
      <c r="B22" s="19"/>
      <c r="C22" s="17"/>
      <c r="D22" s="308"/>
      <c r="E22" s="24"/>
    </row>
    <row r="23" spans="1:5" x14ac:dyDescent="0.2">
      <c r="A23" s="340"/>
      <c r="B23" s="19"/>
      <c r="C23" s="17"/>
      <c r="D23" s="22"/>
      <c r="E23" s="24"/>
    </row>
    <row r="24" spans="1:5" x14ac:dyDescent="0.2">
      <c r="A24" s="340"/>
      <c r="B24" s="19"/>
      <c r="C24" s="17"/>
      <c r="D24" s="308"/>
      <c r="E24" s="24"/>
    </row>
    <row r="25" spans="1:5" x14ac:dyDescent="0.2">
      <c r="A25" s="340"/>
      <c r="B25" s="19"/>
      <c r="C25" s="21"/>
      <c r="D25" s="308"/>
      <c r="E25" s="24"/>
    </row>
    <row r="26" spans="1:5" x14ac:dyDescent="0.2">
      <c r="A26" s="340"/>
      <c r="B26" s="19"/>
      <c r="C26" s="313"/>
      <c r="D26" s="308"/>
      <c r="E26" s="24"/>
    </row>
    <row r="27" spans="1:5" x14ac:dyDescent="0.2">
      <c r="A27" s="340"/>
      <c r="B27" s="19"/>
      <c r="C27" s="17"/>
      <c r="D27" s="308"/>
      <c r="E27" s="24"/>
    </row>
    <row r="28" spans="1:5" x14ac:dyDescent="0.2">
      <c r="A28" s="340"/>
      <c r="B28" s="19"/>
      <c r="C28" s="17"/>
      <c r="D28" s="308"/>
      <c r="E28" s="24"/>
    </row>
    <row r="29" spans="1:5" x14ac:dyDescent="0.2">
      <c r="A29" s="340"/>
      <c r="B29" s="29"/>
      <c r="C29" s="8"/>
      <c r="D29" s="9"/>
      <c r="E29" s="5"/>
    </row>
    <row r="30" spans="1:5" x14ac:dyDescent="0.2">
      <c r="A30" s="343"/>
      <c r="B30" s="343"/>
      <c r="C30" s="3"/>
      <c r="D30" s="3"/>
      <c r="E30" s="4"/>
    </row>
    <row r="31" spans="1:5" x14ac:dyDescent="0.2">
      <c r="A31" s="344"/>
      <c r="B31" s="344"/>
    </row>
    <row r="32" spans="1:5" x14ac:dyDescent="0.2">
      <c r="A32" s="344"/>
      <c r="B32" s="344"/>
    </row>
  </sheetData>
  <sheetProtection sheet="1" objects="1" scenarios="1" selectLockedCells="1" selectUnlockedCells="1"/>
  <customSheetViews>
    <customSheetView guid="{8222D78C-43AE-428A-814E-F144A4F0B648}" showGridLines="0" showRowCol="0">
      <selection activeCell="B22" sqref="B22"/>
      <pageMargins left="0.7" right="0.7" top="0.78740157499999996" bottom="0.78740157499999996" header="0.3" footer="0.3"/>
      <pageSetup paperSize="9" orientation="portrait" r:id="rId1"/>
    </customSheetView>
    <customSheetView guid="{92639A7F-88A7-48EC-8D90-A815F71B7425}" showGridLines="0" showRowCol="0">
      <selection activeCell="B22" sqref="B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tabColor rgb="FFFFFF00"/>
    <pageSetUpPr fitToPage="1"/>
  </sheetPr>
  <dimension ref="A1:N84"/>
  <sheetViews>
    <sheetView showGridLines="0" showRowColHeaders="0" workbookViewId="0">
      <selection activeCell="B66" sqref="B66"/>
    </sheetView>
  </sheetViews>
  <sheetFormatPr baseColWidth="10" defaultRowHeight="12.75" x14ac:dyDescent="0.2"/>
  <cols>
    <col min="1" max="1" width="22.7109375" customWidth="1"/>
    <col min="2" max="5" width="19.28515625" customWidth="1"/>
    <col min="6" max="6" width="13.5703125" customWidth="1"/>
    <col min="7" max="7" width="5.140625" customWidth="1"/>
    <col min="8" max="8" width="4" customWidth="1"/>
  </cols>
  <sheetData>
    <row r="1" spans="1:7" x14ac:dyDescent="0.2">
      <c r="A1" s="161" t="s">
        <v>166</v>
      </c>
      <c r="B1" s="271"/>
      <c r="C1" s="162"/>
      <c r="D1" s="162"/>
      <c r="E1" s="162"/>
      <c r="F1" s="163" t="s">
        <v>1</v>
      </c>
      <c r="G1" s="164"/>
    </row>
    <row r="2" spans="1:7" x14ac:dyDescent="0.2">
      <c r="A2" s="165"/>
      <c r="B2" s="173"/>
      <c r="C2" s="166"/>
      <c r="D2" s="166"/>
      <c r="E2" s="166"/>
      <c r="F2" s="166"/>
      <c r="G2" s="167"/>
    </row>
    <row r="3" spans="1:7" x14ac:dyDescent="0.2">
      <c r="A3" s="168" t="s">
        <v>132</v>
      </c>
      <c r="B3" s="169" t="s">
        <v>90</v>
      </c>
      <c r="C3" s="169"/>
      <c r="D3" s="166"/>
      <c r="E3" s="166"/>
      <c r="F3" s="170"/>
      <c r="G3" s="167"/>
    </row>
    <row r="4" spans="1:7" x14ac:dyDescent="0.2">
      <c r="A4" s="171"/>
      <c r="B4" s="172" t="s">
        <v>167</v>
      </c>
      <c r="C4" s="172"/>
      <c r="D4" s="173"/>
      <c r="E4" s="173"/>
      <c r="F4" s="173"/>
      <c r="G4" s="174"/>
    </row>
    <row r="5" spans="1:7" x14ac:dyDescent="0.2">
      <c r="A5" s="168" t="s">
        <v>133</v>
      </c>
      <c r="B5" s="175" t="s">
        <v>59</v>
      </c>
      <c r="C5" s="175"/>
      <c r="D5" s="166"/>
      <c r="E5" s="166"/>
      <c r="F5" s="170"/>
      <c r="G5" s="167"/>
    </row>
    <row r="6" spans="1:7" x14ac:dyDescent="0.2">
      <c r="A6" s="168"/>
      <c r="B6" s="176" t="s">
        <v>169</v>
      </c>
      <c r="C6" s="176"/>
      <c r="D6" s="166"/>
      <c r="E6" s="166"/>
      <c r="F6" s="170"/>
      <c r="G6" s="167"/>
    </row>
    <row r="7" spans="1:7" x14ac:dyDescent="0.2">
      <c r="A7" s="168" t="s">
        <v>134</v>
      </c>
      <c r="B7" s="177" t="s">
        <v>66</v>
      </c>
      <c r="C7" s="177"/>
      <c r="D7" s="166"/>
      <c r="E7" s="166"/>
      <c r="F7" s="170"/>
      <c r="G7" s="167"/>
    </row>
    <row r="8" spans="1:7" x14ac:dyDescent="0.2">
      <c r="A8" s="168"/>
      <c r="B8" s="178" t="s">
        <v>140</v>
      </c>
      <c r="C8" s="178"/>
      <c r="D8" s="166"/>
      <c r="E8" s="166"/>
      <c r="F8" s="170"/>
      <c r="G8" s="167"/>
    </row>
    <row r="9" spans="1:7" x14ac:dyDescent="0.2">
      <c r="A9" s="179" t="s">
        <v>173</v>
      </c>
      <c r="B9" s="177" t="s">
        <v>103</v>
      </c>
      <c r="C9" s="177"/>
      <c r="D9" s="166"/>
      <c r="E9" s="166"/>
      <c r="F9" s="170"/>
      <c r="G9" s="167"/>
    </row>
    <row r="10" spans="1:7" x14ac:dyDescent="0.2">
      <c r="A10" s="168"/>
      <c r="B10" s="178" t="s">
        <v>174</v>
      </c>
      <c r="C10" s="178"/>
      <c r="D10" s="166"/>
      <c r="E10" s="166"/>
      <c r="F10" s="170"/>
      <c r="G10" s="167"/>
    </row>
    <row r="11" spans="1:7" x14ac:dyDescent="0.2">
      <c r="A11" s="180"/>
      <c r="B11" s="272"/>
      <c r="C11" s="181"/>
      <c r="D11" s="182"/>
      <c r="E11" s="182"/>
      <c r="F11" s="183"/>
      <c r="G11" s="184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ht="13.5" thickBot="1" x14ac:dyDescent="0.25">
      <c r="A13" s="2"/>
      <c r="B13" s="2"/>
      <c r="C13" s="2"/>
      <c r="D13" s="2"/>
      <c r="E13" s="2"/>
      <c r="F13" s="2"/>
      <c r="G13" s="2"/>
    </row>
    <row r="14" spans="1:7" x14ac:dyDescent="0.2">
      <c r="A14" s="185" t="s">
        <v>132</v>
      </c>
      <c r="B14" s="520" t="s">
        <v>90</v>
      </c>
      <c r="C14" s="521"/>
      <c r="D14" s="521"/>
      <c r="E14" s="521"/>
      <c r="F14" s="186"/>
      <c r="G14" s="187" t="s">
        <v>168</v>
      </c>
    </row>
    <row r="15" spans="1:7" x14ac:dyDescent="0.2">
      <c r="A15" s="74"/>
      <c r="B15" s="356" t="s">
        <v>228</v>
      </c>
      <c r="C15" s="357" t="s">
        <v>8</v>
      </c>
      <c r="D15" s="339" t="s">
        <v>0</v>
      </c>
      <c r="E15" s="358" t="s">
        <v>5</v>
      </c>
      <c r="F15" s="72"/>
      <c r="G15" s="75"/>
    </row>
    <row r="16" spans="1:7" x14ac:dyDescent="0.2">
      <c r="A16" s="65" t="str">
        <f>+'93111'!B24</f>
        <v>Hangneigung</v>
      </c>
      <c r="B16" s="70" t="str">
        <f>+'93111'!C16</f>
        <v xml:space="preserve"> -</v>
      </c>
      <c r="C16" s="70" t="str">
        <f>+'93111'!C24</f>
        <v xml:space="preserve"> -</v>
      </c>
      <c r="D16" s="14" t="str">
        <f>+'93111'!C32</f>
        <v xml:space="preserve"> -</v>
      </c>
      <c r="E16" s="70" t="str">
        <f>+'93111'!C40</f>
        <v xml:space="preserve"> -</v>
      </c>
      <c r="F16" s="22" t="str">
        <f>+'93111'!D24</f>
        <v>%</v>
      </c>
      <c r="G16" s="32"/>
    </row>
    <row r="17" spans="1:7" x14ac:dyDescent="0.2">
      <c r="A17" s="65" t="str">
        <f>+'93111'!B25</f>
        <v>Parzellengröße</v>
      </c>
      <c r="B17" s="70" t="str">
        <f>+'93111'!C17</f>
        <v xml:space="preserve"> -</v>
      </c>
      <c r="C17" s="70" t="str">
        <f>+'93111'!C25</f>
        <v xml:space="preserve"> -</v>
      </c>
      <c r="D17" s="14" t="str">
        <f>+'93111'!C33</f>
        <v xml:space="preserve"> -</v>
      </c>
      <c r="E17" s="70" t="str">
        <f>+'93111'!C41</f>
        <v xml:space="preserve"> -</v>
      </c>
      <c r="F17" s="22" t="str">
        <f>+'93111'!D25</f>
        <v>m²</v>
      </c>
      <c r="G17" s="32"/>
    </row>
    <row r="18" spans="1:7" x14ac:dyDescent="0.2">
      <c r="A18" s="65" t="str">
        <f>+'93111'!B26</f>
        <v>Ausgangsmenge</v>
      </c>
      <c r="B18" s="70" t="str">
        <f>+'93111'!C18</f>
        <v>750-1.000</v>
      </c>
      <c r="C18" s="70" t="str">
        <f>+'93111'!C26</f>
        <v>500 -1.000</v>
      </c>
      <c r="D18" s="14" t="str">
        <f>+'93111'!C34</f>
        <v>100-500</v>
      </c>
      <c r="E18" s="70" t="str">
        <f>+'93111'!C42</f>
        <v>100-500</v>
      </c>
      <c r="F18" s="22" t="str">
        <f>+'93111'!D26</f>
        <v>St.</v>
      </c>
      <c r="G18" s="32"/>
    </row>
    <row r="19" spans="1:7" x14ac:dyDescent="0.2">
      <c r="A19" s="65" t="str">
        <f>+'93111'!B27</f>
        <v>Bodengruppe</v>
      </c>
      <c r="B19" s="70" t="str">
        <f>+'93111'!C19</f>
        <v>4 bis 6</v>
      </c>
      <c r="C19" s="70" t="str">
        <f>+'93111'!C27</f>
        <v>4 bis 6</v>
      </c>
      <c r="D19" s="14" t="str">
        <f>+'93111'!C35</f>
        <v>4 bis 6</v>
      </c>
      <c r="E19" s="70" t="str">
        <f>+'93111'!C43</f>
        <v>steinig/lehmig</v>
      </c>
      <c r="F19" s="22"/>
      <c r="G19" s="32"/>
    </row>
    <row r="20" spans="1:7" ht="25.5" x14ac:dyDescent="0.2">
      <c r="A20" s="65" t="str">
        <f>+'93111'!B28</f>
        <v xml:space="preserve">Pflanzung </v>
      </c>
      <c r="B20" s="70" t="str">
        <f>+'93111'!C20</f>
        <v xml:space="preserve"> -</v>
      </c>
      <c r="C20" s="70" t="str">
        <f>+'93111'!C28</f>
        <v xml:space="preserve"> -</v>
      </c>
      <c r="D20" s="14" t="str">
        <f>+'93111'!C36</f>
        <v xml:space="preserve"> -</v>
      </c>
      <c r="E20" s="73" t="str">
        <f>+'93111'!C44</f>
        <v>geschlossen und/oder Heisteranteil &gt; 5%</v>
      </c>
      <c r="F20" s="22"/>
      <c r="G20" s="32"/>
    </row>
    <row r="21" spans="1:7" ht="25.5" x14ac:dyDescent="0.2">
      <c r="A21" s="65" t="str">
        <f>+'93111'!B29</f>
        <v>Gehölzzusammensetzung</v>
      </c>
      <c r="B21" s="70" t="str">
        <f>+'93111'!C21</f>
        <v>Sträucher</v>
      </c>
      <c r="C21" s="70" t="str">
        <f>+'93111'!C29</f>
        <v>Sträucher</v>
      </c>
      <c r="D21" s="14" t="str">
        <f>+'93111'!C37</f>
        <v>Sträucher</v>
      </c>
      <c r="E21" s="73" t="str">
        <f>+'93111'!C45</f>
        <v>Sträucher/ oder 5% Heister</v>
      </c>
      <c r="F21" s="22"/>
      <c r="G21" s="32"/>
    </row>
    <row r="22" spans="1:7" x14ac:dyDescent="0.2">
      <c r="A22" s="66" t="str">
        <f>+'93111'!B30</f>
        <v xml:space="preserve">Transportentfernung </v>
      </c>
      <c r="B22" s="71" t="str">
        <f>+'93111'!C22</f>
        <v xml:space="preserve"> -</v>
      </c>
      <c r="C22" s="71" t="str">
        <f>+'93111'!C30</f>
        <v xml:space="preserve"> -</v>
      </c>
      <c r="D22" s="67" t="str">
        <f>+'93111'!C38</f>
        <v xml:space="preserve"> -</v>
      </c>
      <c r="E22" s="71" t="str">
        <f>+'93111'!C46</f>
        <v xml:space="preserve"> -</v>
      </c>
      <c r="F22" s="23" t="str">
        <f>+'93111'!D30</f>
        <v>km</v>
      </c>
      <c r="G22" s="34"/>
    </row>
    <row r="23" spans="1:7" s="404" customFormat="1" ht="17.25" customHeight="1" x14ac:dyDescent="0.2">
      <c r="A23" s="486" t="s">
        <v>144</v>
      </c>
      <c r="B23" s="474">
        <f>+'93111'!G15</f>
        <v>1.2385000000000002</v>
      </c>
      <c r="C23" s="474">
        <f>+'93111'!G23</f>
        <v>1.2625700000000002</v>
      </c>
      <c r="D23" s="474">
        <f>+'93111'!G31</f>
        <v>1.5995500000000002</v>
      </c>
      <c r="E23" s="474">
        <f>+'93111'!G39</f>
        <v>2.2879520000000007</v>
      </c>
      <c r="F23" s="474"/>
      <c r="G23" s="475"/>
    </row>
    <row r="24" spans="1:7" x14ac:dyDescent="0.2">
      <c r="A24" s="188" t="s">
        <v>133</v>
      </c>
      <c r="B24" s="522" t="s">
        <v>203</v>
      </c>
      <c r="C24" s="523"/>
      <c r="D24" s="523"/>
      <c r="E24" s="523"/>
      <c r="F24" s="189"/>
      <c r="G24" s="190" t="s">
        <v>171</v>
      </c>
    </row>
    <row r="25" spans="1:7" x14ac:dyDescent="0.2">
      <c r="A25" s="76"/>
      <c r="B25" s="356" t="s">
        <v>228</v>
      </c>
      <c r="C25" s="357" t="s">
        <v>8</v>
      </c>
      <c r="D25" s="339" t="s">
        <v>0</v>
      </c>
      <c r="E25" s="358" t="s">
        <v>5</v>
      </c>
      <c r="F25" s="72"/>
      <c r="G25" s="75"/>
    </row>
    <row r="26" spans="1:7" x14ac:dyDescent="0.2">
      <c r="A26" s="77" t="str">
        <f>+'954'!B28</f>
        <v>Hangneigung</v>
      </c>
      <c r="B26" s="70" t="str">
        <f>+'954'!C20</f>
        <v>bis 35</v>
      </c>
      <c r="C26" s="70" t="str">
        <f>+'954'!C28</f>
        <v>bis 35</v>
      </c>
      <c r="D26" s="14" t="str">
        <f>+'954'!C36</f>
        <v>bis 35</v>
      </c>
      <c r="E26" s="70" t="str">
        <f>+'954'!C44</f>
        <v>ab 35</v>
      </c>
      <c r="F26" s="22" t="str">
        <f>+'952'!D18</f>
        <v>%</v>
      </c>
      <c r="G26" s="32"/>
    </row>
    <row r="27" spans="1:7" x14ac:dyDescent="0.2">
      <c r="A27" s="77" t="str">
        <f>+'954'!B29</f>
        <v>Parzellengröße</v>
      </c>
      <c r="B27" s="70" t="str">
        <f>+'954'!C21</f>
        <v xml:space="preserve"> -</v>
      </c>
      <c r="C27" s="70" t="str">
        <f>+'954'!C29</f>
        <v xml:space="preserve"> -</v>
      </c>
      <c r="D27" s="14" t="str">
        <f>+'954'!C37</f>
        <v xml:space="preserve"> -</v>
      </c>
      <c r="E27" s="70" t="str">
        <f>+'954'!C45</f>
        <v xml:space="preserve"> -</v>
      </c>
      <c r="F27" s="22" t="str">
        <f>+'952'!D19</f>
        <v>m²</v>
      </c>
      <c r="G27" s="32"/>
    </row>
    <row r="28" spans="1:7" x14ac:dyDescent="0.2">
      <c r="A28" s="77" t="str">
        <f>+'954'!B30</f>
        <v>Ausgangsmenge</v>
      </c>
      <c r="B28" s="70" t="str">
        <f>+'954'!C22</f>
        <v xml:space="preserve"> -</v>
      </c>
      <c r="C28" s="70" t="str">
        <f>+'954'!C30</f>
        <v xml:space="preserve"> -</v>
      </c>
      <c r="D28" s="14" t="str">
        <f>+'954'!C38</f>
        <v xml:space="preserve"> -</v>
      </c>
      <c r="E28" s="70" t="str">
        <f>+'954'!C46</f>
        <v xml:space="preserve"> -</v>
      </c>
      <c r="F28" s="22" t="str">
        <f>+'952'!D20</f>
        <v>St.</v>
      </c>
      <c r="G28" s="32"/>
    </row>
    <row r="29" spans="1:7" x14ac:dyDescent="0.2">
      <c r="A29" s="77" t="str">
        <f>+'954'!B31</f>
        <v>Bodengruppe</v>
      </c>
      <c r="B29" s="70" t="str">
        <f>+'954'!C23</f>
        <v xml:space="preserve"> -</v>
      </c>
      <c r="C29" s="70" t="str">
        <f>+'954'!C31</f>
        <v xml:space="preserve"> -</v>
      </c>
      <c r="D29" s="14" t="str">
        <f>+'954'!C39</f>
        <v xml:space="preserve"> -</v>
      </c>
      <c r="E29" s="70" t="str">
        <f>+'954'!C47</f>
        <v xml:space="preserve"> -</v>
      </c>
      <c r="F29" s="22"/>
      <c r="G29" s="32"/>
    </row>
    <row r="30" spans="1:7" x14ac:dyDescent="0.2">
      <c r="A30" s="77" t="str">
        <f>+'954'!B32</f>
        <v xml:space="preserve">Zaunlänge </v>
      </c>
      <c r="B30" s="70">
        <f>+'954'!C24</f>
        <v>500</v>
      </c>
      <c r="C30" s="70" t="str">
        <f>+'954'!C32</f>
        <v>&gt; 500</v>
      </c>
      <c r="D30" s="14" t="str">
        <f>+'954'!C40</f>
        <v>100 bis 500</v>
      </c>
      <c r="E30" s="70" t="str">
        <f>+'954'!C48</f>
        <v>&lt; 100</v>
      </c>
      <c r="F30" s="22" t="str">
        <f>+'952'!D22</f>
        <v>m</v>
      </c>
      <c r="G30" s="32"/>
    </row>
    <row r="31" spans="1:7" x14ac:dyDescent="0.2">
      <c r="A31" s="77" t="str">
        <f>+'954'!B33</f>
        <v>Gehölzzusammensetzung</v>
      </c>
      <c r="B31" s="70" t="str">
        <f>+'954'!C25</f>
        <v xml:space="preserve"> -</v>
      </c>
      <c r="C31" s="70" t="str">
        <f>+'954'!C33</f>
        <v xml:space="preserve"> -</v>
      </c>
      <c r="D31" s="14" t="str">
        <f>+'954'!C41</f>
        <v xml:space="preserve"> -</v>
      </c>
      <c r="E31" s="70" t="str">
        <f>+'954'!C49</f>
        <v xml:space="preserve"> -</v>
      </c>
      <c r="F31" s="22"/>
      <c r="G31" s="32"/>
    </row>
    <row r="32" spans="1:7" x14ac:dyDescent="0.2">
      <c r="A32" s="78" t="str">
        <f>+'954'!B34</f>
        <v xml:space="preserve">Transportentfernung </v>
      </c>
      <c r="B32" s="71" t="str">
        <f>+'954'!C26</f>
        <v xml:space="preserve"> -</v>
      </c>
      <c r="C32" s="71" t="str">
        <f>+'954'!C34</f>
        <v xml:space="preserve"> -</v>
      </c>
      <c r="D32" s="67" t="str">
        <f>+'954'!C42</f>
        <v xml:space="preserve"> -</v>
      </c>
      <c r="E32" s="71" t="str">
        <f>+'954'!C50</f>
        <v xml:space="preserve"> -</v>
      </c>
      <c r="F32" s="23" t="str">
        <f>+'952'!D24</f>
        <v>km</v>
      </c>
      <c r="G32" s="34"/>
    </row>
    <row r="33" spans="1:7" s="404" customFormat="1" ht="17.25" customHeight="1" x14ac:dyDescent="0.2">
      <c r="A33" s="486" t="s">
        <v>176</v>
      </c>
      <c r="B33" s="476">
        <f>+'954'!G19</f>
        <v>2.1266666666666665</v>
      </c>
      <c r="C33" s="476">
        <f>+'954'!G27</f>
        <v>2.1266666666666665</v>
      </c>
      <c r="D33" s="477">
        <f>+'954'!G35</f>
        <v>2.3113333333333332</v>
      </c>
      <c r="E33" s="477">
        <f>+'954'!G43</f>
        <v>3.1469499999999999</v>
      </c>
      <c r="F33" s="478"/>
      <c r="G33" s="479"/>
    </row>
    <row r="34" spans="1:7" x14ac:dyDescent="0.2">
      <c r="A34" s="188" t="s">
        <v>134</v>
      </c>
      <c r="B34" s="524" t="s">
        <v>66</v>
      </c>
      <c r="C34" s="523"/>
      <c r="D34" s="523"/>
      <c r="E34" s="523"/>
      <c r="F34" s="189"/>
      <c r="G34" s="190" t="s">
        <v>141</v>
      </c>
    </row>
    <row r="35" spans="1:7" x14ac:dyDescent="0.2">
      <c r="A35" s="31"/>
      <c r="B35" s="356" t="s">
        <v>228</v>
      </c>
      <c r="C35" s="357" t="s">
        <v>8</v>
      </c>
      <c r="D35" s="339" t="s">
        <v>0</v>
      </c>
      <c r="E35" s="358" t="s">
        <v>5</v>
      </c>
      <c r="F35" s="15"/>
      <c r="G35" s="32"/>
    </row>
    <row r="36" spans="1:7" x14ac:dyDescent="0.2">
      <c r="A36" s="65" t="str">
        <f>+'961'!B22</f>
        <v>Hangneigung</v>
      </c>
      <c r="B36" s="70" t="str">
        <f>+'962'!C14</f>
        <v xml:space="preserve"> -</v>
      </c>
      <c r="C36" s="70" t="str">
        <f>+'962'!C22</f>
        <v xml:space="preserve"> -</v>
      </c>
      <c r="D36" s="14" t="str">
        <f>+'962'!C30</f>
        <v xml:space="preserve"> -</v>
      </c>
      <c r="E36" s="70" t="str">
        <f>+'962'!C38</f>
        <v xml:space="preserve"> -</v>
      </c>
      <c r="F36" s="22" t="str">
        <f>+'961'!D22</f>
        <v>%</v>
      </c>
      <c r="G36" s="32"/>
    </row>
    <row r="37" spans="1:7" x14ac:dyDescent="0.2">
      <c r="A37" s="65" t="str">
        <f>+'961'!B23</f>
        <v>Parzellengröße</v>
      </c>
      <c r="B37" s="70" t="str">
        <f>+'962'!C15</f>
        <v>bis 2.500</v>
      </c>
      <c r="C37" s="70" t="str">
        <f>+'962'!C23</f>
        <v>bis 2.500</v>
      </c>
      <c r="D37" s="14" t="str">
        <f>+'962'!C31</f>
        <v>250-1.000</v>
      </c>
      <c r="E37" s="70" t="str">
        <f>+'962'!C39</f>
        <v>kleiner 250</v>
      </c>
      <c r="F37" s="22" t="str">
        <f>+'961'!D23</f>
        <v>m²</v>
      </c>
      <c r="G37" s="32"/>
    </row>
    <row r="38" spans="1:7" x14ac:dyDescent="0.2">
      <c r="A38" s="65" t="str">
        <f>+'961'!B24</f>
        <v>Ausgangsmenge</v>
      </c>
      <c r="B38" s="70" t="str">
        <f>+'962'!C16</f>
        <v xml:space="preserve"> -</v>
      </c>
      <c r="C38" s="70" t="str">
        <f>+'962'!C24</f>
        <v xml:space="preserve"> -</v>
      </c>
      <c r="D38" s="14" t="str">
        <f>+'962'!C32</f>
        <v xml:space="preserve"> -</v>
      </c>
      <c r="E38" s="70" t="str">
        <f>+'962'!C40</f>
        <v xml:space="preserve"> -</v>
      </c>
      <c r="F38" s="22" t="str">
        <f>+'961'!D24</f>
        <v>St.</v>
      </c>
      <c r="G38" s="32"/>
    </row>
    <row r="39" spans="1:7" x14ac:dyDescent="0.2">
      <c r="A39" s="65" t="str">
        <f>+'961'!B25</f>
        <v>Bodengruppe</v>
      </c>
      <c r="B39" s="70" t="str">
        <f>+'962'!C17</f>
        <v xml:space="preserve"> -</v>
      </c>
      <c r="C39" s="70" t="str">
        <f>+'962'!C25</f>
        <v xml:space="preserve"> -</v>
      </c>
      <c r="D39" s="14" t="str">
        <f>+'962'!C33</f>
        <v xml:space="preserve"> -</v>
      </c>
      <c r="E39" s="70" t="str">
        <f>+'962'!C41</f>
        <v xml:space="preserve"> -</v>
      </c>
      <c r="F39" s="22"/>
      <c r="G39" s="32"/>
    </row>
    <row r="40" spans="1:7" x14ac:dyDescent="0.2">
      <c r="A40" s="65" t="str">
        <f>+'961'!B26</f>
        <v>Zaunlänge</v>
      </c>
      <c r="B40" s="70" t="str">
        <f>+'962'!C18</f>
        <v xml:space="preserve"> -</v>
      </c>
      <c r="C40" s="70" t="str">
        <f>+'962'!C26</f>
        <v xml:space="preserve"> -</v>
      </c>
      <c r="D40" s="14" t="str">
        <f>+'962'!C34</f>
        <v xml:space="preserve"> -</v>
      </c>
      <c r="E40" s="70" t="str">
        <f>+'962'!C42</f>
        <v xml:space="preserve"> -</v>
      </c>
      <c r="F40" s="22" t="str">
        <f>+'961'!D26</f>
        <v>m</v>
      </c>
      <c r="G40" s="32"/>
    </row>
    <row r="41" spans="1:7" x14ac:dyDescent="0.2">
      <c r="A41" s="65" t="str">
        <f>+'961'!B27</f>
        <v>Gehölzzusammensetzung</v>
      </c>
      <c r="B41" s="70" t="str">
        <f>+'962'!C19</f>
        <v xml:space="preserve"> -</v>
      </c>
      <c r="C41" s="70" t="str">
        <f>+'962'!C27</f>
        <v xml:space="preserve"> -</v>
      </c>
      <c r="D41" s="14" t="str">
        <f>+'962'!C35</f>
        <v xml:space="preserve"> -</v>
      </c>
      <c r="E41" s="70" t="str">
        <f>+'962'!C43</f>
        <v xml:space="preserve"> -</v>
      </c>
      <c r="F41" s="22"/>
      <c r="G41" s="32"/>
    </row>
    <row r="42" spans="1:7" x14ac:dyDescent="0.2">
      <c r="A42" s="66" t="str">
        <f>+'961'!B28</f>
        <v xml:space="preserve">Transportentfernung </v>
      </c>
      <c r="B42" s="71">
        <f>+'962'!C20</f>
        <v>0</v>
      </c>
      <c r="C42" s="71">
        <f>+'962'!C28</f>
        <v>5</v>
      </c>
      <c r="D42" s="67">
        <f>+'962'!C36</f>
        <v>5</v>
      </c>
      <c r="E42" s="71">
        <f>+'962'!C44</f>
        <v>5</v>
      </c>
      <c r="F42" s="23" t="str">
        <f>+'961'!D28</f>
        <v>km</v>
      </c>
      <c r="G42" s="34"/>
    </row>
    <row r="43" spans="1:7" s="404" customFormat="1" ht="17.25" customHeight="1" x14ac:dyDescent="0.2">
      <c r="A43" s="486" t="s">
        <v>177</v>
      </c>
      <c r="B43" s="487">
        <f>+'962'!G13</f>
        <v>0.24440000000000003</v>
      </c>
      <c r="C43" s="487">
        <f>+'962'!G21</f>
        <v>0.35438000000000003</v>
      </c>
      <c r="D43" s="487">
        <f>+'962'!G29</f>
        <v>0.40753700000000004</v>
      </c>
      <c r="E43" s="487">
        <f>+'962'!G37</f>
        <v>0.74419800000000014</v>
      </c>
      <c r="F43" s="415"/>
      <c r="G43" s="488"/>
    </row>
    <row r="44" spans="1:7" x14ac:dyDescent="0.2">
      <c r="A44" s="188" t="s">
        <v>173</v>
      </c>
      <c r="B44" s="524" t="s">
        <v>103</v>
      </c>
      <c r="C44" s="523"/>
      <c r="D44" s="523"/>
      <c r="E44" s="523"/>
      <c r="F44" s="189"/>
      <c r="G44" s="190" t="s">
        <v>172</v>
      </c>
    </row>
    <row r="45" spans="1:7" x14ac:dyDescent="0.2">
      <c r="A45" s="31"/>
      <c r="B45" s="356" t="s">
        <v>228</v>
      </c>
      <c r="C45" s="357" t="s">
        <v>8</v>
      </c>
      <c r="D45" s="339" t="s">
        <v>0</v>
      </c>
      <c r="E45" s="358" t="s">
        <v>5</v>
      </c>
      <c r="F45" s="15"/>
      <c r="G45" s="32"/>
    </row>
    <row r="46" spans="1:7" x14ac:dyDescent="0.2">
      <c r="A46" s="65" t="str">
        <f>+'971'!B26</f>
        <v>Hangneigung</v>
      </c>
      <c r="B46" s="70" t="str">
        <f>+'971'!C18</f>
        <v xml:space="preserve"> -</v>
      </c>
      <c r="C46" s="70" t="str">
        <f>+'971'!C26</f>
        <v xml:space="preserve"> -</v>
      </c>
      <c r="D46" s="14" t="str">
        <f>+'971'!C34</f>
        <v xml:space="preserve"> -</v>
      </c>
      <c r="E46" s="70" t="str">
        <f>+'971'!C42</f>
        <v xml:space="preserve"> -</v>
      </c>
      <c r="F46" s="22" t="str">
        <f>+'971'!D42</f>
        <v>%</v>
      </c>
      <c r="G46" s="32"/>
    </row>
    <row r="47" spans="1:7" x14ac:dyDescent="0.2">
      <c r="A47" s="65" t="str">
        <f>+'971'!B27</f>
        <v>Parzellengröße</v>
      </c>
      <c r="B47" s="70">
        <f>+'971'!C19</f>
        <v>2000</v>
      </c>
      <c r="C47" s="70" t="str">
        <f>+'971'!C27</f>
        <v>1.000 bis 2.000</v>
      </c>
      <c r="D47" s="14" t="str">
        <f>+'971'!C35</f>
        <v>250 bis 1.000</v>
      </c>
      <c r="E47" s="70" t="str">
        <f>+'971'!C43</f>
        <v>&lt; 250</v>
      </c>
      <c r="F47" s="22" t="str">
        <f>+'971'!D43</f>
        <v>m²</v>
      </c>
      <c r="G47" s="32"/>
    </row>
    <row r="48" spans="1:7" x14ac:dyDescent="0.2">
      <c r="A48" s="65" t="str">
        <f>+'971'!B28</f>
        <v>Ausgangsmenge</v>
      </c>
      <c r="B48" s="70" t="str">
        <f>+'971'!C20</f>
        <v xml:space="preserve"> -</v>
      </c>
      <c r="C48" s="70" t="str">
        <f>+'971'!C28</f>
        <v xml:space="preserve"> -</v>
      </c>
      <c r="D48" s="14" t="str">
        <f>+'971'!C36</f>
        <v xml:space="preserve"> -</v>
      </c>
      <c r="E48" s="70" t="str">
        <f>+'971'!C44</f>
        <v xml:space="preserve"> -</v>
      </c>
      <c r="F48" s="22" t="str">
        <f>+'971'!D44</f>
        <v>St.</v>
      </c>
      <c r="G48" s="32"/>
    </row>
    <row r="49" spans="1:8" x14ac:dyDescent="0.2">
      <c r="A49" s="65" t="str">
        <f>+'971'!B29</f>
        <v>Bodengruppe</v>
      </c>
      <c r="B49" s="70" t="str">
        <f>+'971'!C21</f>
        <v xml:space="preserve"> -</v>
      </c>
      <c r="C49" s="70" t="str">
        <f>+'971'!C29</f>
        <v xml:space="preserve"> -</v>
      </c>
      <c r="D49" s="14" t="str">
        <f>+'971'!C37</f>
        <v xml:space="preserve"> -</v>
      </c>
      <c r="E49" s="70" t="str">
        <f>+'971'!C45</f>
        <v xml:space="preserve"> -</v>
      </c>
      <c r="F49" s="308">
        <f>+'971'!D45</f>
        <v>0</v>
      </c>
      <c r="G49" s="32"/>
    </row>
    <row r="50" spans="1:8" x14ac:dyDescent="0.2">
      <c r="A50" s="65" t="str">
        <f>+'971'!B30</f>
        <v xml:space="preserve">Zaunlänge </v>
      </c>
      <c r="B50" s="70" t="str">
        <f>+'971'!C22</f>
        <v xml:space="preserve"> -</v>
      </c>
      <c r="C50" s="70" t="str">
        <f>+'971'!C30</f>
        <v xml:space="preserve"> -</v>
      </c>
      <c r="D50" s="14" t="str">
        <f>+'971'!C38</f>
        <v xml:space="preserve"> -</v>
      </c>
      <c r="E50" s="70" t="str">
        <f>+'971'!C46</f>
        <v xml:space="preserve"> -</v>
      </c>
      <c r="F50" s="22" t="str">
        <f>+'971'!D46</f>
        <v>m</v>
      </c>
      <c r="G50" s="32"/>
    </row>
    <row r="51" spans="1:8" x14ac:dyDescent="0.2">
      <c r="A51" s="65" t="str">
        <f>+'971'!B31</f>
        <v>Gehölzzusammensetzung</v>
      </c>
      <c r="B51" s="70" t="str">
        <f>+'971'!C23</f>
        <v xml:space="preserve"> -</v>
      </c>
      <c r="C51" s="70" t="str">
        <f>+'971'!C31</f>
        <v xml:space="preserve"> -</v>
      </c>
      <c r="D51" s="14" t="str">
        <f>+'971'!C39</f>
        <v xml:space="preserve"> -</v>
      </c>
      <c r="E51" s="70" t="str">
        <f>+'971'!C47</f>
        <v xml:space="preserve"> -</v>
      </c>
      <c r="F51" s="308">
        <f>+'971'!D47</f>
        <v>0</v>
      </c>
      <c r="G51" s="32"/>
    </row>
    <row r="52" spans="1:8" x14ac:dyDescent="0.2">
      <c r="A52" s="66" t="str">
        <f>+'971'!B32</f>
        <v xml:space="preserve">Transportentfernung </v>
      </c>
      <c r="B52" s="71" t="str">
        <f>+'971'!C24</f>
        <v xml:space="preserve"> -</v>
      </c>
      <c r="C52" s="71" t="str">
        <f>+'971'!C32</f>
        <v xml:space="preserve"> -</v>
      </c>
      <c r="D52" s="67" t="str">
        <f>+'971'!C40</f>
        <v xml:space="preserve"> -</v>
      </c>
      <c r="E52" s="71" t="str">
        <f>+'971'!C48</f>
        <v xml:space="preserve"> -</v>
      </c>
      <c r="F52" s="23" t="str">
        <f>+'971'!D48</f>
        <v>km</v>
      </c>
      <c r="G52" s="34"/>
    </row>
    <row r="53" spans="1:8" s="404" customFormat="1" ht="17.25" customHeight="1" thickBot="1" x14ac:dyDescent="0.25">
      <c r="A53" s="489" t="s">
        <v>177</v>
      </c>
      <c r="B53" s="482">
        <f>+'971'!G17</f>
        <v>0.64743333333333342</v>
      </c>
      <c r="C53" s="482">
        <f>+'971'!G25</f>
        <v>0.71217666666666679</v>
      </c>
      <c r="D53" s="482">
        <f>+'971'!G33</f>
        <v>0.97115000000000018</v>
      </c>
      <c r="E53" s="482">
        <f>+'971'!G41</f>
        <v>1.7480700000000002</v>
      </c>
      <c r="F53" s="483"/>
      <c r="G53" s="484"/>
    </row>
    <row r="55" spans="1:8" ht="13.5" thickBot="1" x14ac:dyDescent="0.25"/>
    <row r="56" spans="1:8" x14ac:dyDescent="0.2">
      <c r="A56" s="79" t="s">
        <v>250</v>
      </c>
      <c r="B56" s="82"/>
      <c r="C56" s="80" t="s">
        <v>8</v>
      </c>
      <c r="D56" s="81" t="s">
        <v>0</v>
      </c>
      <c r="E56" s="81" t="s">
        <v>5</v>
      </c>
      <c r="F56" s="82"/>
      <c r="G56" s="83"/>
    </row>
    <row r="57" spans="1:8" ht="14.25" customHeight="1" thickBot="1" x14ac:dyDescent="0.25">
      <c r="A57" s="84" t="s">
        <v>254</v>
      </c>
      <c r="B57" s="274"/>
      <c r="C57" s="496" t="s">
        <v>312</v>
      </c>
      <c r="D57" s="85"/>
      <c r="E57" s="85"/>
      <c r="F57" s="86"/>
      <c r="G57" s="87"/>
      <c r="H57" s="26"/>
    </row>
    <row r="58" spans="1:8" x14ac:dyDescent="0.2">
      <c r="B58" s="26"/>
    </row>
    <row r="59" spans="1:8" x14ac:dyDescent="0.2">
      <c r="B59" s="26"/>
    </row>
    <row r="60" spans="1:8" x14ac:dyDescent="0.2">
      <c r="B60" s="26"/>
    </row>
    <row r="61" spans="1:8" ht="18" x14ac:dyDescent="0.25">
      <c r="A61" s="498" t="s">
        <v>313</v>
      </c>
      <c r="B61" s="26"/>
    </row>
    <row r="62" spans="1:8" ht="13.5" thickBot="1" x14ac:dyDescent="0.25">
      <c r="B62" s="26"/>
    </row>
    <row r="63" spans="1:8" x14ac:dyDescent="0.2">
      <c r="A63" s="284" t="s">
        <v>233</v>
      </c>
      <c r="B63" s="285"/>
      <c r="C63" s="285"/>
      <c r="D63" s="285"/>
      <c r="E63" s="285"/>
      <c r="F63" s="285"/>
      <c r="G63" s="286"/>
    </row>
    <row r="64" spans="1:8" x14ac:dyDescent="0.2">
      <c r="A64" s="287"/>
      <c r="B64" s="1"/>
      <c r="C64" s="1"/>
      <c r="D64" s="1"/>
      <c r="E64" s="1"/>
      <c r="F64" s="1"/>
      <c r="G64" s="55"/>
    </row>
    <row r="65" spans="1:11" ht="15.75" thickBot="1" x14ac:dyDescent="0.3">
      <c r="A65" s="288" t="s">
        <v>234</v>
      </c>
      <c r="B65" s="497" t="s">
        <v>315</v>
      </c>
      <c r="C65" s="497"/>
      <c r="D65" s="289" t="s">
        <v>236</v>
      </c>
      <c r="E65" s="289"/>
      <c r="F65" s="289" t="s">
        <v>238</v>
      </c>
      <c r="G65" s="55"/>
    </row>
    <row r="66" spans="1:11" ht="19.5" customHeight="1" thickBot="1" x14ac:dyDescent="0.25">
      <c r="A66" s="491" t="s">
        <v>239</v>
      </c>
      <c r="B66" s="500">
        <v>1</v>
      </c>
      <c r="C66" s="503"/>
      <c r="D66" s="501" t="s">
        <v>228</v>
      </c>
      <c r="E66" s="492">
        <f>IF(D66=B15,B23,IF(D66=C15,C23,IF(D66=D15,D23,IF(D66=E15,E23,"Fehler"))))</f>
        <v>1.2385000000000002</v>
      </c>
      <c r="F66" s="492">
        <f>+E66*B66</f>
        <v>1.2385000000000002</v>
      </c>
      <c r="G66" s="55"/>
    </row>
    <row r="67" spans="1:11" ht="33.75" customHeight="1" thickBot="1" x14ac:dyDescent="0.3">
      <c r="A67" s="288" t="s">
        <v>234</v>
      </c>
      <c r="B67" s="497" t="s">
        <v>311</v>
      </c>
      <c r="C67" s="497"/>
      <c r="D67" s="289" t="s">
        <v>236</v>
      </c>
      <c r="E67" s="289"/>
      <c r="F67" s="292" t="s">
        <v>240</v>
      </c>
      <c r="G67" s="55"/>
    </row>
    <row r="68" spans="1:11" ht="19.5" customHeight="1" thickBot="1" x14ac:dyDescent="0.25">
      <c r="A68" s="491" t="s">
        <v>133</v>
      </c>
      <c r="B68" s="500">
        <v>1</v>
      </c>
      <c r="C68" s="503"/>
      <c r="D68" s="501" t="s">
        <v>228</v>
      </c>
      <c r="E68" s="492">
        <f>IF(D68=B25,B33,IF(D68=C25,C33,IF(D68=D25,D33,IF(D68=E25,E33,"Fehler"))))</f>
        <v>2.1266666666666665</v>
      </c>
      <c r="F68" s="492">
        <f>+E68*B68</f>
        <v>2.1266666666666665</v>
      </c>
      <c r="G68" s="55"/>
    </row>
    <row r="69" spans="1:11" ht="28.5" customHeight="1" thickBot="1" x14ac:dyDescent="0.3">
      <c r="A69" s="288" t="s">
        <v>234</v>
      </c>
      <c r="B69" s="497" t="s">
        <v>3</v>
      </c>
      <c r="C69" s="497" t="s">
        <v>235</v>
      </c>
      <c r="D69" s="289" t="s">
        <v>236</v>
      </c>
      <c r="E69" s="289"/>
      <c r="F69" s="292" t="s">
        <v>241</v>
      </c>
      <c r="G69" s="55"/>
    </row>
    <row r="70" spans="1:11" ht="19.5" customHeight="1" thickBot="1" x14ac:dyDescent="0.25">
      <c r="A70" s="491" t="s">
        <v>134</v>
      </c>
      <c r="B70" s="500">
        <v>1</v>
      </c>
      <c r="C70" s="354">
        <v>1</v>
      </c>
      <c r="D70" s="501" t="s">
        <v>228</v>
      </c>
      <c r="E70" s="492">
        <f>IF(D70=B35,B43,IF(D70=C35,C43,IF(D70=D35,D43,IF(D70=E35,E43,"Fehler"))))</f>
        <v>0.24440000000000003</v>
      </c>
      <c r="F70" s="492">
        <f>+E70*B70*C70</f>
        <v>0.24440000000000003</v>
      </c>
      <c r="G70" s="55"/>
    </row>
    <row r="71" spans="1:11" ht="27.75" customHeight="1" thickBot="1" x14ac:dyDescent="0.3">
      <c r="A71" s="288" t="s">
        <v>234</v>
      </c>
      <c r="B71" s="497" t="s">
        <v>3</v>
      </c>
      <c r="C71" s="497" t="s">
        <v>235</v>
      </c>
      <c r="D71" s="289" t="s">
        <v>236</v>
      </c>
      <c r="E71" s="289"/>
      <c r="F71" s="292" t="s">
        <v>241</v>
      </c>
      <c r="G71" s="55"/>
    </row>
    <row r="72" spans="1:11" ht="19.5" customHeight="1" x14ac:dyDescent="0.2">
      <c r="A72" s="290" t="s">
        <v>173</v>
      </c>
      <c r="B72" s="354">
        <v>1</v>
      </c>
      <c r="C72" s="354">
        <v>1</v>
      </c>
      <c r="D72" s="501" t="s">
        <v>228</v>
      </c>
      <c r="E72" s="291">
        <f>IF(D72=B45,B53,IF(D72=C45,C53,IF(D72=D45,D53,IF(D72=E45,E53,"Fehler"))))</f>
        <v>0.64743333333333342</v>
      </c>
      <c r="F72" s="291">
        <f>+E72*B72*C72</f>
        <v>0.64743333333333342</v>
      </c>
      <c r="G72" s="55"/>
    </row>
    <row r="73" spans="1:11" ht="24.75" customHeight="1" thickBot="1" x14ac:dyDescent="0.25">
      <c r="A73" s="293"/>
      <c r="B73" s="294"/>
      <c r="C73" s="294"/>
      <c r="D73" s="294"/>
      <c r="E73" s="294"/>
      <c r="F73" s="294"/>
      <c r="G73" s="295"/>
    </row>
    <row r="74" spans="1:11" s="404" customFormat="1" ht="26.25" customHeight="1" thickBot="1" x14ac:dyDescent="0.25">
      <c r="A74" s="494" t="s">
        <v>244</v>
      </c>
      <c r="B74" s="495"/>
      <c r="C74" s="495"/>
      <c r="D74" s="483"/>
      <c r="E74" s="495"/>
      <c r="F74" s="499">
        <f>SUM(F66:F72)</f>
        <v>4.2570000000000006</v>
      </c>
      <c r="G74" s="484"/>
    </row>
    <row r="75" spans="1:11" x14ac:dyDescent="0.2">
      <c r="A75" s="493"/>
      <c r="B75" s="1"/>
      <c r="C75" s="416"/>
      <c r="D75" s="1"/>
      <c r="E75" s="490"/>
      <c r="F75" s="1"/>
      <c r="G75" s="1"/>
    </row>
    <row r="76" spans="1:11" x14ac:dyDescent="0.2">
      <c r="A76" s="160"/>
      <c r="B76" s="160"/>
    </row>
    <row r="77" spans="1:11" x14ac:dyDescent="0.2">
      <c r="A77" s="365" t="s">
        <v>272</v>
      </c>
      <c r="B77" s="366"/>
      <c r="C77" s="364"/>
      <c r="D77" s="364"/>
      <c r="E77" s="364"/>
      <c r="F77" s="364"/>
      <c r="G77" s="364"/>
      <c r="H77" s="371"/>
      <c r="I77" s="370"/>
      <c r="J77" s="370"/>
      <c r="K77" s="370"/>
    </row>
    <row r="78" spans="1:11" x14ac:dyDescent="0.2">
      <c r="A78" s="367" t="s">
        <v>273</v>
      </c>
      <c r="B78" s="366"/>
      <c r="C78" s="366"/>
      <c r="D78" s="366"/>
      <c r="E78" s="366"/>
      <c r="F78" s="366"/>
      <c r="G78" s="366"/>
      <c r="H78" s="370"/>
      <c r="I78" s="370"/>
      <c r="J78" s="370"/>
      <c r="K78" s="370"/>
    </row>
    <row r="79" spans="1:11" x14ac:dyDescent="0.2">
      <c r="A79" s="367" t="s">
        <v>314</v>
      </c>
      <c r="B79" s="366"/>
      <c r="C79" s="366"/>
      <c r="D79" s="366"/>
      <c r="E79" s="366"/>
      <c r="F79" s="366"/>
      <c r="G79" s="366"/>
      <c r="H79" s="370"/>
      <c r="I79" s="370"/>
      <c r="J79" s="370"/>
      <c r="K79" s="370"/>
    </row>
    <row r="80" spans="1:11" x14ac:dyDescent="0.2">
      <c r="A80" s="368" t="s">
        <v>53</v>
      </c>
      <c r="B80" s="366"/>
      <c r="C80" s="366"/>
      <c r="D80" s="366"/>
      <c r="E80" s="366"/>
      <c r="F80" s="366"/>
      <c r="G80" s="366"/>
      <c r="H80" s="372"/>
      <c r="I80" s="370"/>
      <c r="J80" s="370"/>
      <c r="K80" s="370"/>
    </row>
    <row r="83" spans="1:14" x14ac:dyDescent="0.2">
      <c r="A83" s="362"/>
      <c r="B83" s="363"/>
      <c r="C83" s="363"/>
      <c r="D83" s="363"/>
      <c r="E83" s="363"/>
      <c r="F83" s="363"/>
      <c r="G83" s="363"/>
      <c r="H83" s="1"/>
      <c r="I83" s="1"/>
      <c r="J83" s="1"/>
      <c r="K83" s="1"/>
      <c r="L83" s="1"/>
      <c r="M83" s="1"/>
      <c r="N83" s="1"/>
    </row>
    <row r="84" spans="1:14" ht="17.25" customHeight="1" x14ac:dyDescent="0.2">
      <c r="A84" s="361" t="s">
        <v>259</v>
      </c>
      <c r="G84" s="373" t="s">
        <v>324</v>
      </c>
      <c r="H84" s="1"/>
      <c r="I84" s="1"/>
      <c r="J84" s="1"/>
      <c r="K84" s="1"/>
      <c r="L84" s="1"/>
      <c r="M84" s="1"/>
      <c r="N84" s="502"/>
    </row>
  </sheetData>
  <sheetProtection sheet="1" objects="1" scenarios="1" selectLockedCells="1"/>
  <customSheetViews>
    <customSheetView guid="{8222D78C-43AE-428A-814E-F144A4F0B648}" showGridLines="0" showRowCol="0" fitToPage="1" topLeftCell="A70">
      <selection activeCell="K79" sqref="K79"/>
      <pageMargins left="0.9055118110236221" right="0.70866141732283472" top="0.78740157480314965" bottom="0.78740157480314965" header="0.31496062992125984" footer="0.31496062992125984"/>
      <printOptions horizontalCentered="1"/>
      <pageSetup paperSize="9" scale="94" orientation="portrait" r:id="rId1"/>
    </customSheetView>
    <customSheetView guid="{92639A7F-88A7-48EC-8D90-A815F71B7425}" showGridLines="0" showRowCol="0" fitToPage="1" topLeftCell="A70">
      <selection activeCell="K79" sqref="K79"/>
      <pageMargins left="0.9055118110236221" right="0.70866141732283472" top="0.78740157480314965" bottom="0.78740157480314965" header="0.31496062992125984" footer="0.31496062992125984"/>
      <printOptions horizontalCentered="1"/>
      <pageSetup paperSize="9" scale="94" orientation="portrait" r:id="rId2"/>
    </customSheetView>
  </customSheetViews>
  <mergeCells count="4">
    <mergeCell ref="B14:E14"/>
    <mergeCell ref="B24:E24"/>
    <mergeCell ref="B34:E34"/>
    <mergeCell ref="B44:E44"/>
  </mergeCells>
  <conditionalFormatting sqref="B15">
    <cfRule type="cellIs" dxfId="31" priority="56" stopIfTrue="1" operator="equal">
      <formula>$B$15</formula>
    </cfRule>
  </conditionalFormatting>
  <conditionalFormatting sqref="C15">
    <cfRule type="cellIs" dxfId="30" priority="55" stopIfTrue="1" operator="equal">
      <formula>$C$15</formula>
    </cfRule>
  </conditionalFormatting>
  <conditionalFormatting sqref="D15">
    <cfRule type="cellIs" dxfId="29" priority="54" stopIfTrue="1" operator="equal">
      <formula>$D$15</formula>
    </cfRule>
  </conditionalFormatting>
  <conditionalFormatting sqref="E15">
    <cfRule type="cellIs" dxfId="28" priority="53" stopIfTrue="1" operator="equal">
      <formula>$E$15</formula>
    </cfRule>
  </conditionalFormatting>
  <conditionalFormatting sqref="B25">
    <cfRule type="cellIs" dxfId="27" priority="52" stopIfTrue="1" operator="equal">
      <formula>$B$25</formula>
    </cfRule>
  </conditionalFormatting>
  <conditionalFormatting sqref="C25">
    <cfRule type="cellIs" dxfId="26" priority="51" stopIfTrue="1" operator="equal">
      <formula>$C$25</formula>
    </cfRule>
  </conditionalFormatting>
  <conditionalFormatting sqref="D25">
    <cfRule type="cellIs" dxfId="25" priority="50" stopIfTrue="1" operator="equal">
      <formula>$D$25</formula>
    </cfRule>
  </conditionalFormatting>
  <conditionalFormatting sqref="E25">
    <cfRule type="cellIs" dxfId="24" priority="49" stopIfTrue="1" operator="equal">
      <formula>$E$25</formula>
    </cfRule>
  </conditionalFormatting>
  <conditionalFormatting sqref="B35">
    <cfRule type="cellIs" dxfId="23" priority="48" stopIfTrue="1" operator="equal">
      <formula>$B$35</formula>
    </cfRule>
  </conditionalFormatting>
  <conditionalFormatting sqref="C35">
    <cfRule type="cellIs" dxfId="22" priority="47" stopIfTrue="1" operator="equal">
      <formula>$C$35</formula>
    </cfRule>
  </conditionalFormatting>
  <conditionalFormatting sqref="D35">
    <cfRule type="cellIs" dxfId="21" priority="46" stopIfTrue="1" operator="equal">
      <formula>$D$35</formula>
    </cfRule>
  </conditionalFormatting>
  <conditionalFormatting sqref="E35">
    <cfRule type="cellIs" dxfId="20" priority="45" stopIfTrue="1" operator="equal">
      <formula>$E$35</formula>
    </cfRule>
  </conditionalFormatting>
  <conditionalFormatting sqref="B45">
    <cfRule type="cellIs" dxfId="19" priority="44" stopIfTrue="1" operator="equal">
      <formula>$B$45</formula>
    </cfRule>
  </conditionalFormatting>
  <conditionalFormatting sqref="C45">
    <cfRule type="cellIs" dxfId="18" priority="43" stopIfTrue="1" operator="equal">
      <formula>$C$45</formula>
    </cfRule>
  </conditionalFormatting>
  <conditionalFormatting sqref="D45">
    <cfRule type="cellIs" dxfId="17" priority="42" stopIfTrue="1" operator="equal">
      <formula>$D$45</formula>
    </cfRule>
  </conditionalFormatting>
  <conditionalFormatting sqref="E45">
    <cfRule type="cellIs" dxfId="16" priority="41" stopIfTrue="1" operator="equal">
      <formula>$E$45</formula>
    </cfRule>
  </conditionalFormatting>
  <conditionalFormatting sqref="D66">
    <cfRule type="cellIs" dxfId="15" priority="13" stopIfTrue="1" operator="equal">
      <formula>$E$15</formula>
    </cfRule>
    <cfRule type="cellIs" dxfId="14" priority="14" stopIfTrue="1" operator="equal">
      <formula>$D$15</formula>
    </cfRule>
    <cfRule type="cellIs" dxfId="13" priority="15" stopIfTrue="1" operator="equal">
      <formula>$C$15</formula>
    </cfRule>
    <cfRule type="cellIs" dxfId="12" priority="16" stopIfTrue="1" operator="equal">
      <formula>$B$15</formula>
    </cfRule>
  </conditionalFormatting>
  <conditionalFormatting sqref="D68">
    <cfRule type="cellIs" dxfId="11" priority="9" stopIfTrue="1" operator="equal">
      <formula>$E$15</formula>
    </cfRule>
    <cfRule type="cellIs" dxfId="10" priority="10" stopIfTrue="1" operator="equal">
      <formula>$D$15</formula>
    </cfRule>
    <cfRule type="cellIs" dxfId="9" priority="11" stopIfTrue="1" operator="equal">
      <formula>$C$15</formula>
    </cfRule>
    <cfRule type="cellIs" dxfId="8" priority="12" stopIfTrue="1" operator="equal">
      <formula>$B$15</formula>
    </cfRule>
  </conditionalFormatting>
  <conditionalFormatting sqref="D70">
    <cfRule type="cellIs" dxfId="7" priority="5" stopIfTrue="1" operator="equal">
      <formula>$E$15</formula>
    </cfRule>
    <cfRule type="cellIs" dxfId="6" priority="6" stopIfTrue="1" operator="equal">
      <formula>$D$15</formula>
    </cfRule>
    <cfRule type="cellIs" dxfId="5" priority="7" stopIfTrue="1" operator="equal">
      <formula>$C$15</formula>
    </cfRule>
    <cfRule type="cellIs" dxfId="4" priority="8" stopIfTrue="1" operator="equal">
      <formula>$B$15</formula>
    </cfRule>
  </conditionalFormatting>
  <conditionalFormatting sqref="D72">
    <cfRule type="cellIs" dxfId="3" priority="1" stopIfTrue="1" operator="equal">
      <formula>$E$15</formula>
    </cfRule>
    <cfRule type="cellIs" dxfId="2" priority="2" stopIfTrue="1" operator="equal">
      <formula>$D$15</formula>
    </cfRule>
    <cfRule type="cellIs" dxfId="1" priority="3" stopIfTrue="1" operator="equal">
      <formula>$C$15</formula>
    </cfRule>
    <cfRule type="cellIs" dxfId="0" priority="4" stopIfTrue="1" operator="equal">
      <formula>$B$15</formula>
    </cfRule>
  </conditionalFormatting>
  <dataValidations count="4">
    <dataValidation type="list" allowBlank="1" showInputMessage="1" showErrorMessage="1" sqref="D66">
      <formula1>$B$15:$E$15</formula1>
    </dataValidation>
    <dataValidation type="list" allowBlank="1" showInputMessage="1" showErrorMessage="1" sqref="D68">
      <formula1>$B$25:$E$25</formula1>
    </dataValidation>
    <dataValidation type="list" allowBlank="1" showInputMessage="1" showErrorMessage="1" sqref="D70">
      <formula1>$B$35:$E$35</formula1>
    </dataValidation>
    <dataValidation type="list" allowBlank="1" showInputMessage="1" showErrorMessage="1" sqref="D72">
      <formula1>$B$45:$E$45</formula1>
    </dataValidation>
  </dataValidations>
  <printOptions horizontalCentered="1"/>
  <pageMargins left="0.9055118110236221" right="0.70866141732283472" top="0.78740157480314965" bottom="0.78740157480314965" header="0.31496062992125984" footer="0.31496062992125984"/>
  <pageSetup paperSize="9" scale="94" orientation="portrait" r:id="rId3"/>
  <ignoredErrors>
    <ignoredError sqref="F68 F6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  <pageSetUpPr fitToPage="1"/>
  </sheetPr>
  <dimension ref="A1:O52"/>
  <sheetViews>
    <sheetView showGridLines="0" zoomScale="90" zoomScaleNormal="90" zoomScaleSheetLayoutView="100" workbookViewId="0">
      <selection activeCell="K10" sqref="K10"/>
    </sheetView>
  </sheetViews>
  <sheetFormatPr baseColWidth="10" defaultRowHeight="12.75" x14ac:dyDescent="0.2"/>
  <cols>
    <col min="1" max="1" width="2.28515625" customWidth="1"/>
    <col min="2" max="2" width="29.85546875" customWidth="1"/>
    <col min="3" max="3" width="13.42578125" bestFit="1" customWidth="1"/>
    <col min="4" max="4" width="6.5703125" customWidth="1"/>
    <col min="5" max="5" width="8.85546875" customWidth="1"/>
    <col min="6" max="6" width="7.85546875" customWidth="1"/>
    <col min="7" max="7" width="16.7109375" customWidth="1"/>
    <col min="8" max="8" width="9.140625" customWidth="1"/>
    <col min="9" max="9" width="7.7109375" customWidth="1"/>
  </cols>
  <sheetData>
    <row r="1" spans="1:10" ht="18.75" customHeight="1" x14ac:dyDescent="0.2">
      <c r="A1" s="387" t="s">
        <v>211</v>
      </c>
      <c r="B1" s="222"/>
      <c r="C1" s="222"/>
      <c r="D1" s="222"/>
      <c r="E1" s="223" t="s">
        <v>1</v>
      </c>
      <c r="F1" s="223"/>
      <c r="G1" s="224"/>
      <c r="H1" s="261"/>
      <c r="J1" s="468" t="s">
        <v>295</v>
      </c>
    </row>
    <row r="2" spans="1:10" ht="24" customHeight="1" x14ac:dyDescent="0.2">
      <c r="A2" s="171"/>
      <c r="B2" s="226" t="s">
        <v>36</v>
      </c>
      <c r="C2" s="173"/>
      <c r="D2" s="173"/>
      <c r="E2" s="173"/>
      <c r="F2" s="173"/>
      <c r="G2" s="227"/>
      <c r="H2" s="262"/>
    </row>
    <row r="3" spans="1:10" ht="18.75" customHeight="1" x14ac:dyDescent="0.2">
      <c r="A3" s="171"/>
      <c r="B3" s="172" t="s">
        <v>22</v>
      </c>
      <c r="C3" s="173"/>
      <c r="D3" s="173"/>
      <c r="E3" s="173"/>
      <c r="F3" s="173"/>
      <c r="G3" s="396" t="s">
        <v>13</v>
      </c>
      <c r="H3" s="397" t="s">
        <v>213</v>
      </c>
    </row>
    <row r="4" spans="1:10" ht="16.5" customHeight="1" x14ac:dyDescent="0.2">
      <c r="A4" s="230"/>
      <c r="B4" s="172" t="s">
        <v>23</v>
      </c>
      <c r="C4" s="173"/>
      <c r="D4" s="173"/>
      <c r="E4" s="231"/>
      <c r="F4" s="231"/>
      <c r="G4" s="227" t="s">
        <v>114</v>
      </c>
      <c r="H4" s="262" t="s">
        <v>214</v>
      </c>
    </row>
    <row r="5" spans="1:10" s="404" customFormat="1" ht="18.75" customHeight="1" x14ac:dyDescent="0.2">
      <c r="A5" s="398"/>
      <c r="B5" s="399" t="s">
        <v>212</v>
      </c>
      <c r="C5" s="400"/>
      <c r="D5" s="400"/>
      <c r="E5" s="401"/>
      <c r="F5" s="401"/>
      <c r="G5" s="402" t="s">
        <v>14</v>
      </c>
      <c r="H5" s="403">
        <v>4</v>
      </c>
    </row>
    <row r="6" spans="1:10" s="404" customFormat="1" ht="30.75" customHeight="1" x14ac:dyDescent="0.2">
      <c r="A6" s="405"/>
      <c r="B6" s="405"/>
      <c r="C6" s="405"/>
      <c r="D6" s="405"/>
      <c r="E6" s="405"/>
      <c r="F6" s="405"/>
      <c r="G6" s="406" t="s">
        <v>297</v>
      </c>
      <c r="H6" s="405"/>
    </row>
    <row r="7" spans="1:10" s="404" customFormat="1" ht="30.75" customHeight="1" thickBot="1" x14ac:dyDescent="0.25">
      <c r="A7" s="405"/>
      <c r="B7" s="405"/>
      <c r="C7" s="405"/>
      <c r="D7" s="407"/>
      <c r="E7" s="405"/>
      <c r="F7" s="405"/>
      <c r="G7" s="406" t="s">
        <v>215</v>
      </c>
      <c r="H7" s="405"/>
    </row>
    <row r="8" spans="1:10" ht="13.5" customHeight="1" x14ac:dyDescent="0.2">
      <c r="A8" s="236"/>
      <c r="B8" s="515" t="s">
        <v>321</v>
      </c>
      <c r="C8" s="238">
        <v>12.1</v>
      </c>
      <c r="D8" s="239" t="s">
        <v>207</v>
      </c>
      <c r="E8" s="240">
        <v>24</v>
      </c>
      <c r="F8" s="241" t="s">
        <v>69</v>
      </c>
      <c r="G8" s="240">
        <f>C8*(E8/60)</f>
        <v>4.84</v>
      </c>
      <c r="H8" s="264" t="s">
        <v>19</v>
      </c>
      <c r="I8" s="46"/>
    </row>
    <row r="9" spans="1:10" ht="24" customHeight="1" x14ac:dyDescent="0.2">
      <c r="A9" s="244"/>
      <c r="B9" s="258" t="s">
        <v>18</v>
      </c>
      <c r="C9" s="245">
        <v>2</v>
      </c>
      <c r="D9" s="176" t="s">
        <v>207</v>
      </c>
      <c r="E9" s="246">
        <v>10</v>
      </c>
      <c r="F9" s="247" t="s">
        <v>69</v>
      </c>
      <c r="G9" s="246">
        <f>C9*(E9/60)</f>
        <v>0.33333333333333331</v>
      </c>
      <c r="H9" s="265" t="s">
        <v>19</v>
      </c>
      <c r="J9" s="26"/>
    </row>
    <row r="10" spans="1:10" x14ac:dyDescent="0.2">
      <c r="A10" s="244"/>
      <c r="B10" s="258" t="s">
        <v>20</v>
      </c>
      <c r="C10" s="245">
        <v>3.2</v>
      </c>
      <c r="D10" s="176" t="s">
        <v>207</v>
      </c>
      <c r="E10" s="246">
        <v>38.18</v>
      </c>
      <c r="F10" s="247" t="s">
        <v>69</v>
      </c>
      <c r="G10" s="246">
        <f>C10*(E10/60)</f>
        <v>2.0362666666666667</v>
      </c>
      <c r="H10" s="265" t="s">
        <v>19</v>
      </c>
    </row>
    <row r="11" spans="1:10" x14ac:dyDescent="0.2">
      <c r="A11" s="244"/>
      <c r="B11" s="258" t="s">
        <v>21</v>
      </c>
      <c r="C11" s="245">
        <v>4.8</v>
      </c>
      <c r="D11" s="176" t="s">
        <v>207</v>
      </c>
      <c r="E11" s="246">
        <v>0.1</v>
      </c>
      <c r="F11" s="317" t="s">
        <v>69</v>
      </c>
      <c r="G11" s="250">
        <f>C11*(E11/60)</f>
        <v>8.0000000000000002E-3</v>
      </c>
      <c r="H11" s="309" t="s">
        <v>19</v>
      </c>
    </row>
    <row r="12" spans="1:10" s="404" customFormat="1" ht="20.25" customHeight="1" thickBot="1" x14ac:dyDescent="0.25">
      <c r="A12" s="408"/>
      <c r="B12" s="409"/>
      <c r="C12" s="410"/>
      <c r="D12" s="409"/>
      <c r="E12" s="411"/>
      <c r="F12" s="412"/>
      <c r="G12" s="413">
        <f>SUM(G8:G11)</f>
        <v>7.2176</v>
      </c>
      <c r="H12" s="414" t="s">
        <v>19</v>
      </c>
    </row>
    <row r="13" spans="1:10" s="1" customFormat="1" ht="17.25" customHeight="1" x14ac:dyDescent="0.2">
      <c r="A13" s="59"/>
      <c r="B13" s="374" t="s">
        <v>219</v>
      </c>
      <c r="C13" s="63"/>
      <c r="D13" s="63"/>
      <c r="E13" s="64"/>
      <c r="F13" s="119"/>
      <c r="G13" s="319">
        <f>+G12*E14*E15*E16*E17*E18*E19*E20</f>
        <v>7.2176</v>
      </c>
      <c r="H13" s="320" t="s">
        <v>19</v>
      </c>
      <c r="I13" s="267"/>
    </row>
    <row r="14" spans="1:10" x14ac:dyDescent="0.2">
      <c r="A14" s="31"/>
      <c r="B14" s="19" t="s">
        <v>6</v>
      </c>
      <c r="C14" s="17" t="s">
        <v>70</v>
      </c>
      <c r="D14" s="22" t="s">
        <v>4</v>
      </c>
      <c r="E14" s="24">
        <v>1</v>
      </c>
      <c r="F14" s="29"/>
      <c r="G14" s="16"/>
      <c r="H14" s="32"/>
      <c r="I14" s="12"/>
    </row>
    <row r="15" spans="1:10" x14ac:dyDescent="0.2">
      <c r="A15" s="31"/>
      <c r="B15" s="19" t="s">
        <v>7</v>
      </c>
      <c r="C15" s="17" t="s">
        <v>70</v>
      </c>
      <c r="D15" s="22" t="s">
        <v>3</v>
      </c>
      <c r="E15" s="24">
        <v>1</v>
      </c>
      <c r="F15" s="29"/>
      <c r="G15" s="16"/>
      <c r="H15" s="32"/>
      <c r="I15" s="12"/>
    </row>
    <row r="16" spans="1:10" x14ac:dyDescent="0.2">
      <c r="A16" s="31"/>
      <c r="B16" s="19" t="s">
        <v>13</v>
      </c>
      <c r="C16" s="17">
        <v>40</v>
      </c>
      <c r="D16" s="22" t="s">
        <v>27</v>
      </c>
      <c r="E16" s="24">
        <v>1</v>
      </c>
      <c r="F16" s="29"/>
      <c r="G16" s="16"/>
      <c r="H16" s="32"/>
      <c r="I16" s="26"/>
    </row>
    <row r="17" spans="1:9" x14ac:dyDescent="0.2">
      <c r="A17" s="31"/>
      <c r="B17" s="268" t="s">
        <v>14</v>
      </c>
      <c r="C17" s="266" t="s">
        <v>204</v>
      </c>
      <c r="D17" s="22"/>
      <c r="E17" s="24">
        <v>1</v>
      </c>
      <c r="F17" s="29"/>
      <c r="G17" s="120"/>
      <c r="H17" s="32"/>
    </row>
    <row r="18" spans="1:9" x14ac:dyDescent="0.2">
      <c r="A18" s="31"/>
      <c r="B18" s="19" t="s">
        <v>15</v>
      </c>
      <c r="C18" s="17" t="s">
        <v>70</v>
      </c>
      <c r="D18" s="22" t="s">
        <v>3</v>
      </c>
      <c r="E18" s="24">
        <v>1</v>
      </c>
      <c r="F18" s="29"/>
      <c r="G18" s="16"/>
      <c r="H18" s="32"/>
    </row>
    <row r="19" spans="1:9" x14ac:dyDescent="0.2">
      <c r="A19" s="31"/>
      <c r="B19" s="19" t="s">
        <v>16</v>
      </c>
      <c r="C19" s="21" t="s">
        <v>70</v>
      </c>
      <c r="D19" s="22"/>
      <c r="E19" s="24">
        <v>1</v>
      </c>
      <c r="F19" s="29"/>
      <c r="G19" s="16"/>
      <c r="H19" s="32"/>
    </row>
    <row r="20" spans="1:9" x14ac:dyDescent="0.2">
      <c r="A20" s="31"/>
      <c r="B20" s="19" t="s">
        <v>17</v>
      </c>
      <c r="C20" s="313" t="s">
        <v>70</v>
      </c>
      <c r="D20" s="22" t="s">
        <v>2</v>
      </c>
      <c r="E20" s="24">
        <v>1</v>
      </c>
      <c r="F20" s="29"/>
      <c r="G20" s="16"/>
      <c r="H20" s="32"/>
    </row>
    <row r="21" spans="1:9" s="1" customFormat="1" ht="18" customHeight="1" x14ac:dyDescent="0.2">
      <c r="A21" s="74"/>
      <c r="B21" s="420" t="s">
        <v>8</v>
      </c>
      <c r="C21" s="421"/>
      <c r="D21" s="421"/>
      <c r="E21" s="72"/>
      <c r="F21" s="422"/>
      <c r="G21" s="423">
        <f>+G12*E22*E23*E24*E25*E26*E27*E28</f>
        <v>7.2176</v>
      </c>
      <c r="H21" s="424" t="s">
        <v>19</v>
      </c>
      <c r="I21" s="267"/>
    </row>
    <row r="22" spans="1:9" x14ac:dyDescent="0.2">
      <c r="A22" s="31"/>
      <c r="B22" s="19" t="s">
        <v>6</v>
      </c>
      <c r="C22" s="17" t="s">
        <v>70</v>
      </c>
      <c r="D22" s="22" t="s">
        <v>4</v>
      </c>
      <c r="E22" s="24">
        <v>1</v>
      </c>
      <c r="F22" s="29"/>
      <c r="G22" s="16"/>
      <c r="H22" s="32"/>
      <c r="I22" s="12"/>
    </row>
    <row r="23" spans="1:9" x14ac:dyDescent="0.2">
      <c r="A23" s="31"/>
      <c r="B23" s="19" t="s">
        <v>7</v>
      </c>
      <c r="C23" s="17" t="s">
        <v>70</v>
      </c>
      <c r="D23" s="22" t="s">
        <v>3</v>
      </c>
      <c r="E23" s="24">
        <v>1</v>
      </c>
      <c r="F23" s="29"/>
      <c r="G23" s="16"/>
      <c r="H23" s="32"/>
      <c r="I23" s="12"/>
    </row>
    <row r="24" spans="1:9" x14ac:dyDescent="0.2">
      <c r="A24" s="31"/>
      <c r="B24" s="19" t="s">
        <v>13</v>
      </c>
      <c r="C24" s="17" t="s">
        <v>26</v>
      </c>
      <c r="D24" s="22" t="s">
        <v>27</v>
      </c>
      <c r="E24" s="24">
        <v>1</v>
      </c>
      <c r="F24" s="29"/>
      <c r="G24" s="16"/>
      <c r="H24" s="32"/>
      <c r="I24" s="26"/>
    </row>
    <row r="25" spans="1:9" x14ac:dyDescent="0.2">
      <c r="A25" s="31"/>
      <c r="B25" s="268" t="s">
        <v>14</v>
      </c>
      <c r="C25" s="266" t="s">
        <v>204</v>
      </c>
      <c r="D25" s="22"/>
      <c r="E25" s="24">
        <v>1</v>
      </c>
      <c r="F25" s="29"/>
      <c r="G25" s="316" t="s">
        <v>25</v>
      </c>
      <c r="H25" s="32"/>
    </row>
    <row r="26" spans="1:9" x14ac:dyDescent="0.2">
      <c r="A26" s="31"/>
      <c r="B26" s="19" t="s">
        <v>15</v>
      </c>
      <c r="C26" s="17" t="s">
        <v>70</v>
      </c>
      <c r="D26" s="22" t="s">
        <v>3</v>
      </c>
      <c r="E26" s="24">
        <v>1</v>
      </c>
      <c r="F26" s="29"/>
      <c r="G26" s="16"/>
      <c r="H26" s="32"/>
    </row>
    <row r="27" spans="1:9" x14ac:dyDescent="0.2">
      <c r="A27" s="31"/>
      <c r="B27" s="19" t="s">
        <v>16</v>
      </c>
      <c r="C27" s="21" t="s">
        <v>70</v>
      </c>
      <c r="D27" s="22"/>
      <c r="E27" s="24">
        <v>1</v>
      </c>
      <c r="F27" s="29"/>
      <c r="G27" s="16"/>
      <c r="H27" s="32"/>
    </row>
    <row r="28" spans="1:9" x14ac:dyDescent="0.2">
      <c r="A28" s="33"/>
      <c r="B28" s="20" t="s">
        <v>17</v>
      </c>
      <c r="C28" s="45" t="s">
        <v>70</v>
      </c>
      <c r="D28" s="23" t="s">
        <v>2</v>
      </c>
      <c r="E28" s="25">
        <v>1</v>
      </c>
      <c r="F28" s="30"/>
      <c r="G28" s="18"/>
      <c r="H28" s="34"/>
    </row>
    <row r="29" spans="1:9" ht="18.75" customHeight="1" x14ac:dyDescent="0.2">
      <c r="A29" s="35"/>
      <c r="B29" s="118" t="s">
        <v>0</v>
      </c>
      <c r="C29" s="42"/>
      <c r="D29" s="42"/>
      <c r="E29" s="43"/>
      <c r="F29" s="7"/>
      <c r="G29" s="321">
        <f>+G12*E30*E31*E32*E33*E34*E35*E36</f>
        <v>12.125567999999999</v>
      </c>
      <c r="H29" s="322" t="s">
        <v>19</v>
      </c>
      <c r="I29" s="267"/>
    </row>
    <row r="30" spans="1:9" x14ac:dyDescent="0.2">
      <c r="A30" s="31"/>
      <c r="B30" s="19" t="s">
        <v>6</v>
      </c>
      <c r="C30" s="17" t="s">
        <v>70</v>
      </c>
      <c r="D30" s="22" t="s">
        <v>4</v>
      </c>
      <c r="E30" s="24">
        <v>1</v>
      </c>
      <c r="F30" s="29"/>
      <c r="G30" s="16"/>
      <c r="H30" s="32"/>
      <c r="I30" s="12"/>
    </row>
    <row r="31" spans="1:9" x14ac:dyDescent="0.2">
      <c r="A31" s="31"/>
      <c r="B31" s="19" t="s">
        <v>7</v>
      </c>
      <c r="C31" s="17" t="s">
        <v>70</v>
      </c>
      <c r="D31" s="22" t="s">
        <v>3</v>
      </c>
      <c r="E31" s="24">
        <v>1</v>
      </c>
      <c r="F31" s="29"/>
      <c r="G31" s="16"/>
      <c r="H31" s="32"/>
    </row>
    <row r="32" spans="1:9" x14ac:dyDescent="0.2">
      <c r="A32" s="31"/>
      <c r="B32" s="19" t="s">
        <v>13</v>
      </c>
      <c r="C32" s="17" t="s">
        <v>28</v>
      </c>
      <c r="D32" s="22" t="s">
        <v>27</v>
      </c>
      <c r="E32" s="24">
        <v>1.4</v>
      </c>
      <c r="F32" s="29"/>
      <c r="G32" s="16"/>
      <c r="H32" s="32"/>
      <c r="I32" s="26"/>
    </row>
    <row r="33" spans="1:9" x14ac:dyDescent="0.2">
      <c r="A33" s="31"/>
      <c r="B33" s="268" t="s">
        <v>14</v>
      </c>
      <c r="C33" s="266" t="s">
        <v>252</v>
      </c>
      <c r="D33" s="22"/>
      <c r="E33" s="24">
        <v>1.2</v>
      </c>
      <c r="F33" s="29"/>
      <c r="G33" s="16"/>
      <c r="H33" s="32"/>
      <c r="I33" s="27"/>
    </row>
    <row r="34" spans="1:9" x14ac:dyDescent="0.2">
      <c r="A34" s="31"/>
      <c r="B34" s="19" t="s">
        <v>15</v>
      </c>
      <c r="C34" s="17" t="s">
        <v>70</v>
      </c>
      <c r="D34" s="22" t="s">
        <v>3</v>
      </c>
      <c r="E34" s="24">
        <v>1</v>
      </c>
      <c r="F34" s="29"/>
      <c r="G34" s="16"/>
      <c r="H34" s="32"/>
    </row>
    <row r="35" spans="1:9" x14ac:dyDescent="0.2">
      <c r="A35" s="31"/>
      <c r="B35" s="19" t="s">
        <v>16</v>
      </c>
      <c r="C35" s="21" t="s">
        <v>70</v>
      </c>
      <c r="D35" s="22"/>
      <c r="E35" s="24">
        <v>1</v>
      </c>
      <c r="F35" s="29"/>
      <c r="G35" s="16"/>
      <c r="H35" s="32"/>
    </row>
    <row r="36" spans="1:9" x14ac:dyDescent="0.2">
      <c r="A36" s="33"/>
      <c r="B36" s="20" t="s">
        <v>17</v>
      </c>
      <c r="C36" s="45" t="s">
        <v>70</v>
      </c>
      <c r="D36" s="23" t="s">
        <v>2</v>
      </c>
      <c r="E36" s="25">
        <v>1</v>
      </c>
      <c r="F36" s="30"/>
      <c r="G36" s="18"/>
      <c r="H36" s="34"/>
    </row>
    <row r="37" spans="1:9" ht="18" customHeight="1" x14ac:dyDescent="0.2">
      <c r="A37" s="36"/>
      <c r="B37" s="375" t="s">
        <v>5</v>
      </c>
      <c r="C37" s="17"/>
      <c r="D37" s="42"/>
      <c r="E37" s="43"/>
      <c r="F37" s="7"/>
      <c r="G37" s="321">
        <f>+G12*E38*E39*E40*E41*E42*E43*E44</f>
        <v>17.322240000000001</v>
      </c>
      <c r="H37" s="322" t="s">
        <v>19</v>
      </c>
      <c r="I37" s="267"/>
    </row>
    <row r="38" spans="1:9" x14ac:dyDescent="0.2">
      <c r="A38" s="31"/>
      <c r="B38" s="19" t="s">
        <v>6</v>
      </c>
      <c r="C38" s="17" t="s">
        <v>70</v>
      </c>
      <c r="D38" s="22" t="s">
        <v>4</v>
      </c>
      <c r="E38" s="24">
        <v>1</v>
      </c>
      <c r="F38" s="29"/>
      <c r="G38" s="16"/>
      <c r="H38" s="32"/>
      <c r="I38" s="26"/>
    </row>
    <row r="39" spans="1:9" x14ac:dyDescent="0.2">
      <c r="A39" s="31"/>
      <c r="B39" s="19" t="s">
        <v>7</v>
      </c>
      <c r="C39" s="17" t="s">
        <v>70</v>
      </c>
      <c r="D39" s="22" t="s">
        <v>3</v>
      </c>
      <c r="E39" s="24">
        <v>1</v>
      </c>
      <c r="F39" s="29"/>
      <c r="G39" s="16"/>
      <c r="H39" s="32"/>
    </row>
    <row r="40" spans="1:9" x14ac:dyDescent="0.2">
      <c r="A40" s="31"/>
      <c r="B40" s="19" t="s">
        <v>13</v>
      </c>
      <c r="C40" s="17" t="s">
        <v>217</v>
      </c>
      <c r="D40" s="22" t="s">
        <v>27</v>
      </c>
      <c r="E40" s="24">
        <v>2</v>
      </c>
      <c r="F40" s="29"/>
      <c r="G40" s="16"/>
      <c r="H40" s="32"/>
    </row>
    <row r="41" spans="1:9" x14ac:dyDescent="0.2">
      <c r="A41" s="31"/>
      <c r="B41" s="268" t="s">
        <v>14</v>
      </c>
      <c r="C41" s="266" t="s">
        <v>252</v>
      </c>
      <c r="D41" s="22"/>
      <c r="E41" s="24">
        <v>1.2</v>
      </c>
      <c r="F41" s="29"/>
      <c r="G41" s="16"/>
      <c r="H41" s="32"/>
      <c r="I41" s="27"/>
    </row>
    <row r="42" spans="1:9" x14ac:dyDescent="0.2">
      <c r="A42" s="31"/>
      <c r="B42" s="19" t="s">
        <v>15</v>
      </c>
      <c r="C42" s="17" t="s">
        <v>70</v>
      </c>
      <c r="D42" s="22" t="s">
        <v>3</v>
      </c>
      <c r="E42" s="24">
        <v>1</v>
      </c>
      <c r="F42" s="29"/>
      <c r="G42" s="16"/>
      <c r="H42" s="32"/>
    </row>
    <row r="43" spans="1:9" x14ac:dyDescent="0.2">
      <c r="A43" s="31"/>
      <c r="B43" s="19" t="s">
        <v>16</v>
      </c>
      <c r="C43" s="21" t="s">
        <v>70</v>
      </c>
      <c r="D43" s="22"/>
      <c r="E43" s="24">
        <v>1</v>
      </c>
      <c r="F43" s="29"/>
      <c r="G43" s="16"/>
      <c r="H43" s="32"/>
    </row>
    <row r="44" spans="1:9" ht="13.5" thickBot="1" x14ac:dyDescent="0.25">
      <c r="A44" s="37"/>
      <c r="B44" s="38" t="s">
        <v>17</v>
      </c>
      <c r="C44" s="47" t="s">
        <v>70</v>
      </c>
      <c r="D44" s="48" t="s">
        <v>2</v>
      </c>
      <c r="E44" s="39">
        <v>1</v>
      </c>
      <c r="F44" s="44"/>
      <c r="G44" s="40"/>
      <c r="H44" s="41"/>
    </row>
    <row r="45" spans="1:9" x14ac:dyDescent="0.2">
      <c r="A45" s="6"/>
      <c r="B45" s="7"/>
      <c r="C45" s="9"/>
      <c r="D45" s="9"/>
      <c r="E45" s="43"/>
      <c r="F45" s="8"/>
      <c r="G45" s="10"/>
      <c r="H45" s="11"/>
    </row>
    <row r="46" spans="1:9" x14ac:dyDescent="0.2">
      <c r="A46" s="364"/>
      <c r="B46" s="365" t="s">
        <v>272</v>
      </c>
      <c r="C46" s="364"/>
      <c r="D46" s="364"/>
      <c r="E46" s="364"/>
      <c r="F46" s="364"/>
      <c r="G46" s="364"/>
      <c r="H46" s="364"/>
    </row>
    <row r="47" spans="1:9" ht="17.25" customHeight="1" x14ac:dyDescent="0.2">
      <c r="A47" s="366"/>
      <c r="B47" s="367" t="s">
        <v>274</v>
      </c>
      <c r="C47" s="366"/>
      <c r="D47" s="366"/>
      <c r="E47" s="366"/>
      <c r="F47" s="366"/>
      <c r="G47" s="366"/>
      <c r="H47" s="366"/>
    </row>
    <row r="49" spans="1:15" x14ac:dyDescent="0.2">
      <c r="A49" s="362"/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</row>
    <row r="50" spans="1:15" ht="17.25" customHeight="1" x14ac:dyDescent="0.2">
      <c r="A50" s="361" t="s">
        <v>259</v>
      </c>
      <c r="N50" s="361"/>
      <c r="O50" s="373" t="s">
        <v>324</v>
      </c>
    </row>
    <row r="51" spans="1:15" x14ac:dyDescent="0.2">
      <c r="D51" s="371"/>
      <c r="E51" s="352"/>
      <c r="F51" s="371"/>
      <c r="G51" s="371"/>
      <c r="H51" s="371"/>
      <c r="I51" s="371"/>
      <c r="J51" s="371"/>
      <c r="K51" s="371"/>
    </row>
    <row r="52" spans="1:15" x14ac:dyDescent="0.2">
      <c r="D52" s="370"/>
      <c r="E52" s="27"/>
      <c r="F52" s="370"/>
      <c r="G52" s="370"/>
      <c r="H52" s="370"/>
      <c r="I52" s="370"/>
      <c r="J52" s="370"/>
      <c r="K52" s="370"/>
    </row>
  </sheetData>
  <sheetProtection sheet="1" objects="1" scenarios="1" selectLockedCells="1" selectUnlockedCells="1"/>
  <customSheetViews>
    <customSheetView guid="{8222D78C-43AE-428A-814E-F144A4F0B648}" scale="90" showGridLines="0" fitToPage="1" topLeftCell="A16">
      <selection activeCell="K10" sqref="K10"/>
      <pageMargins left="0.70866141732283472" right="0.70866141732283472" top="0.78740157480314965" bottom="0.78740157480314965" header="0.31496062992125984" footer="0.31496062992125984"/>
      <pageSetup paperSize="9" scale="54" orientation="portrait" r:id="rId1"/>
    </customSheetView>
    <customSheetView guid="{92639A7F-88A7-48EC-8D90-A815F71B7425}" scale="90" showGridLines="0" fitToPage="1">
      <selection activeCell="K10" sqref="K10"/>
      <pageMargins left="0.70866141732283472" right="0.70866141732283472" top="0.78740157480314965" bottom="0.78740157480314965" header="0.31496062992125984" footer="0.31496062992125984"/>
      <pageSetup paperSize="9" scale="54" orientation="portrait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54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0000"/>
    <pageSetUpPr fitToPage="1"/>
  </sheetPr>
  <dimension ref="A1:Q49"/>
  <sheetViews>
    <sheetView showGridLines="0" showRowColHeaders="0" zoomScale="90" zoomScaleNormal="90" workbookViewId="0">
      <selection activeCell="B8" sqref="B8"/>
    </sheetView>
  </sheetViews>
  <sheetFormatPr baseColWidth="10" defaultRowHeight="12.75" x14ac:dyDescent="0.2"/>
  <cols>
    <col min="1" max="1" width="2.28515625" customWidth="1"/>
    <col min="2" max="2" width="30.140625" customWidth="1"/>
    <col min="3" max="3" width="13.42578125" bestFit="1" customWidth="1"/>
    <col min="4" max="4" width="6.5703125" customWidth="1"/>
    <col min="5" max="5" width="8.85546875" customWidth="1"/>
    <col min="6" max="6" width="7.85546875" customWidth="1"/>
    <col min="7" max="7" width="17.7109375" customWidth="1"/>
    <col min="8" max="8" width="9.140625" customWidth="1"/>
    <col min="9" max="9" width="7.7109375" customWidth="1"/>
  </cols>
  <sheetData>
    <row r="1" spans="1:17" ht="18.75" customHeight="1" x14ac:dyDescent="0.2">
      <c r="A1" s="387" t="s">
        <v>31</v>
      </c>
      <c r="B1" s="222"/>
      <c r="C1" s="222"/>
      <c r="D1" s="222"/>
      <c r="E1" s="223" t="s">
        <v>1</v>
      </c>
      <c r="F1" s="223"/>
      <c r="G1" s="224"/>
      <c r="H1" s="261"/>
      <c r="J1" s="468" t="s">
        <v>295</v>
      </c>
    </row>
    <row r="2" spans="1:17" ht="22.5" customHeight="1" x14ac:dyDescent="0.2">
      <c r="A2" s="171"/>
      <c r="B2" s="226" t="s">
        <v>35</v>
      </c>
      <c r="C2" s="173"/>
      <c r="D2" s="173"/>
      <c r="E2" s="173"/>
      <c r="F2" s="173"/>
      <c r="G2" s="396" t="s">
        <v>13</v>
      </c>
      <c r="H2" s="397" t="s">
        <v>216</v>
      </c>
    </row>
    <row r="3" spans="1:17" ht="17.25" customHeight="1" x14ac:dyDescent="0.2">
      <c r="A3" s="171"/>
      <c r="B3" s="172" t="s">
        <v>22</v>
      </c>
      <c r="C3" s="173"/>
      <c r="D3" s="173"/>
      <c r="E3" s="173"/>
      <c r="F3" s="173"/>
      <c r="G3" s="227" t="s">
        <v>114</v>
      </c>
      <c r="H3" s="262" t="s">
        <v>214</v>
      </c>
    </row>
    <row r="4" spans="1:17" ht="17.25" customHeight="1" x14ac:dyDescent="0.2">
      <c r="A4" s="230"/>
      <c r="B4" s="172" t="s">
        <v>24</v>
      </c>
      <c r="C4" s="173"/>
      <c r="D4" s="173"/>
      <c r="E4" s="231"/>
      <c r="F4" s="231"/>
      <c r="G4" s="229" t="s">
        <v>78</v>
      </c>
      <c r="H4" s="262" t="s">
        <v>193</v>
      </c>
    </row>
    <row r="5" spans="1:17" s="404" customFormat="1" ht="17.25" customHeight="1" x14ac:dyDescent="0.2">
      <c r="A5" s="398"/>
      <c r="B5" s="399" t="s">
        <v>32</v>
      </c>
      <c r="C5" s="400"/>
      <c r="D5" s="400"/>
      <c r="E5" s="401"/>
      <c r="F5" s="401"/>
      <c r="G5" s="402" t="s">
        <v>14</v>
      </c>
      <c r="H5" s="418">
        <v>5</v>
      </c>
    </row>
    <row r="6" spans="1:17" s="404" customFormat="1" ht="23.25" customHeight="1" x14ac:dyDescent="0.2">
      <c r="A6" s="405"/>
      <c r="B6" s="405"/>
      <c r="C6" s="405"/>
      <c r="D6" s="407"/>
      <c r="E6" s="405"/>
      <c r="F6" s="405"/>
      <c r="G6" s="406" t="s">
        <v>298</v>
      </c>
      <c r="H6" s="405"/>
      <c r="J6" s="415"/>
      <c r="K6" s="415"/>
      <c r="L6" s="415"/>
      <c r="M6" s="415"/>
      <c r="N6" s="415"/>
      <c r="O6" s="415"/>
      <c r="P6" s="415"/>
    </row>
    <row r="7" spans="1:17" s="404" customFormat="1" ht="24.75" customHeight="1" thickBot="1" x14ac:dyDescent="0.25">
      <c r="A7" s="405"/>
      <c r="B7" s="405"/>
      <c r="C7" s="405"/>
      <c r="D7" s="407"/>
      <c r="E7" s="405"/>
      <c r="F7" s="405"/>
      <c r="G7" s="406" t="s">
        <v>198</v>
      </c>
      <c r="H7" s="405"/>
      <c r="J7" s="415"/>
      <c r="K7" s="415"/>
      <c r="L7" s="415"/>
      <c r="M7" s="415"/>
      <c r="N7" s="415"/>
      <c r="O7" s="415"/>
      <c r="P7" s="415"/>
    </row>
    <row r="8" spans="1:17" x14ac:dyDescent="0.2">
      <c r="A8" s="236"/>
      <c r="B8" s="237" t="s">
        <v>319</v>
      </c>
      <c r="C8" s="238">
        <v>24.9</v>
      </c>
      <c r="D8" s="239" t="s">
        <v>207</v>
      </c>
      <c r="E8" s="240">
        <v>24</v>
      </c>
      <c r="F8" s="241" t="s">
        <v>69</v>
      </c>
      <c r="G8" s="242">
        <f>+C8*(E8/60)</f>
        <v>9.9600000000000009</v>
      </c>
      <c r="H8" s="264" t="s">
        <v>19</v>
      </c>
      <c r="I8" s="46"/>
    </row>
    <row r="9" spans="1:17" x14ac:dyDescent="0.2">
      <c r="A9" s="244"/>
      <c r="B9" s="176" t="s">
        <v>21</v>
      </c>
      <c r="C9" s="245">
        <v>18</v>
      </c>
      <c r="D9" s="176" t="s">
        <v>207</v>
      </c>
      <c r="E9" s="246">
        <v>0.1</v>
      </c>
      <c r="F9" s="247" t="s">
        <v>69</v>
      </c>
      <c r="G9" s="246">
        <f>+E9*(C9/60)</f>
        <v>0.03</v>
      </c>
      <c r="H9" s="265" t="s">
        <v>19</v>
      </c>
      <c r="J9" s="1"/>
      <c r="K9" s="1"/>
      <c r="L9" s="1"/>
      <c r="M9" s="1"/>
      <c r="N9" s="1"/>
      <c r="O9" s="1"/>
      <c r="P9" s="1"/>
      <c r="Q9" s="1"/>
    </row>
    <row r="10" spans="1:17" x14ac:dyDescent="0.2">
      <c r="A10" s="260"/>
      <c r="B10" s="176" t="s">
        <v>30</v>
      </c>
      <c r="C10" s="307">
        <v>1.4</v>
      </c>
      <c r="D10" s="176" t="s">
        <v>2</v>
      </c>
      <c r="E10" s="246">
        <v>0.35</v>
      </c>
      <c r="F10" s="317" t="s">
        <v>69</v>
      </c>
      <c r="G10" s="250">
        <f>+E10*C10</f>
        <v>0.48999999999999994</v>
      </c>
      <c r="H10" s="309" t="s">
        <v>19</v>
      </c>
      <c r="I10" s="26"/>
      <c r="J10" s="1"/>
      <c r="K10" s="1"/>
      <c r="L10" s="1"/>
      <c r="M10" s="1"/>
      <c r="N10" s="1"/>
      <c r="O10" s="1"/>
      <c r="P10" s="1"/>
      <c r="Q10" s="1"/>
    </row>
    <row r="11" spans="1:17" s="404" customFormat="1" ht="21" customHeight="1" thickBot="1" x14ac:dyDescent="0.25">
      <c r="A11" s="408"/>
      <c r="B11" s="409"/>
      <c r="C11" s="410"/>
      <c r="D11" s="409"/>
      <c r="E11" s="411"/>
      <c r="F11" s="412"/>
      <c r="G11" s="413">
        <f>SUM(G8:G10)</f>
        <v>10.48</v>
      </c>
      <c r="H11" s="414" t="s">
        <v>19</v>
      </c>
      <c r="J11" s="419"/>
      <c r="K11" s="415"/>
      <c r="L11" s="415"/>
      <c r="M11" s="415"/>
      <c r="N11" s="415"/>
      <c r="O11" s="415"/>
      <c r="P11" s="415"/>
      <c r="Q11" s="415"/>
    </row>
    <row r="12" spans="1:17" s="1" customFormat="1" ht="18.75" customHeight="1" x14ac:dyDescent="0.2">
      <c r="A12" s="31"/>
      <c r="B12" s="374" t="s">
        <v>219</v>
      </c>
      <c r="C12" s="14"/>
      <c r="D12" s="14"/>
      <c r="E12" s="15"/>
      <c r="F12" s="16"/>
      <c r="G12" s="323">
        <f>G10+SUM(G8:G9)*E13*E14*E15*E16*E17*E18*E19</f>
        <v>10.48</v>
      </c>
      <c r="H12" s="322" t="s">
        <v>19</v>
      </c>
      <c r="I12" s="267"/>
    </row>
    <row r="13" spans="1:17" x14ac:dyDescent="0.2">
      <c r="A13" s="31"/>
      <c r="B13" s="19" t="s">
        <v>6</v>
      </c>
      <c r="C13" s="17" t="s">
        <v>70</v>
      </c>
      <c r="D13" s="22" t="s">
        <v>4</v>
      </c>
      <c r="E13" s="24">
        <v>1</v>
      </c>
      <c r="F13" s="29"/>
      <c r="G13" s="323"/>
      <c r="H13" s="32"/>
      <c r="I13" s="12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31"/>
      <c r="B14" s="19" t="s">
        <v>7</v>
      </c>
      <c r="C14" s="17" t="s">
        <v>70</v>
      </c>
      <c r="D14" s="22" t="s">
        <v>3</v>
      </c>
      <c r="E14" s="24">
        <v>1</v>
      </c>
      <c r="F14" s="29"/>
      <c r="G14" s="323"/>
      <c r="H14" s="32"/>
      <c r="I14" s="12"/>
      <c r="J14" s="1"/>
      <c r="K14" s="1"/>
      <c r="L14" s="1"/>
      <c r="M14" s="1"/>
      <c r="N14" s="1"/>
      <c r="O14" s="1"/>
      <c r="P14" s="1"/>
      <c r="Q14" s="1"/>
    </row>
    <row r="15" spans="1:17" x14ac:dyDescent="0.2">
      <c r="A15" s="31"/>
      <c r="B15" s="19" t="s">
        <v>13</v>
      </c>
      <c r="C15" s="17">
        <v>40</v>
      </c>
      <c r="D15" s="22" t="s">
        <v>27</v>
      </c>
      <c r="E15" s="24">
        <v>1</v>
      </c>
      <c r="F15" s="29"/>
      <c r="G15" s="323"/>
      <c r="H15" s="32"/>
      <c r="I15" s="26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31"/>
      <c r="B16" s="19" t="s">
        <v>14</v>
      </c>
      <c r="C16" s="266" t="s">
        <v>205</v>
      </c>
      <c r="D16" s="22"/>
      <c r="E16" s="24">
        <v>1</v>
      </c>
      <c r="F16" s="333"/>
      <c r="G16" s="333"/>
      <c r="H16" s="32"/>
      <c r="I16" s="26"/>
    </row>
    <row r="17" spans="1:9" x14ac:dyDescent="0.2">
      <c r="A17" s="31"/>
      <c r="B17" s="19" t="s">
        <v>15</v>
      </c>
      <c r="C17" s="17" t="s">
        <v>70</v>
      </c>
      <c r="D17" s="22" t="s">
        <v>3</v>
      </c>
      <c r="E17" s="24">
        <v>1</v>
      </c>
      <c r="F17" s="29"/>
      <c r="G17" s="323"/>
      <c r="H17" s="32"/>
    </row>
    <row r="18" spans="1:9" x14ac:dyDescent="0.2">
      <c r="A18" s="31"/>
      <c r="B18" s="19" t="s">
        <v>16</v>
      </c>
      <c r="C18" s="17" t="s">
        <v>70</v>
      </c>
      <c r="D18" s="22"/>
      <c r="E18" s="24">
        <v>1</v>
      </c>
      <c r="F18" s="29"/>
      <c r="G18" s="323"/>
      <c r="H18" s="32"/>
    </row>
    <row r="19" spans="1:9" x14ac:dyDescent="0.2">
      <c r="A19" s="33"/>
      <c r="B19" s="19" t="s">
        <v>17</v>
      </c>
      <c r="C19" s="57" t="s">
        <v>70</v>
      </c>
      <c r="D19" s="23" t="s">
        <v>2</v>
      </c>
      <c r="E19" s="25">
        <v>1</v>
      </c>
      <c r="F19" s="30"/>
      <c r="G19" s="328"/>
      <c r="H19" s="34"/>
    </row>
    <row r="20" spans="1:9" s="1" customFormat="1" ht="17.25" customHeight="1" x14ac:dyDescent="0.2">
      <c r="A20" s="31"/>
      <c r="B20" s="420" t="s">
        <v>8</v>
      </c>
      <c r="C20" s="14"/>
      <c r="D20" s="14"/>
      <c r="E20" s="15"/>
      <c r="F20" s="323"/>
      <c r="G20" s="323">
        <f>G10+SUM(G8:G9)*E21*E22*E23*E24*E25*E26*E27</f>
        <v>10.48</v>
      </c>
      <c r="H20" s="322" t="s">
        <v>19</v>
      </c>
      <c r="I20" s="267"/>
    </row>
    <row r="21" spans="1:9" x14ac:dyDescent="0.2">
      <c r="A21" s="31"/>
      <c r="B21" s="19" t="s">
        <v>6</v>
      </c>
      <c r="C21" s="17" t="s">
        <v>70</v>
      </c>
      <c r="D21" s="22" t="s">
        <v>4</v>
      </c>
      <c r="E21" s="24">
        <v>1</v>
      </c>
      <c r="F21" s="29"/>
      <c r="G21" s="323"/>
      <c r="H21" s="32"/>
      <c r="I21" s="12"/>
    </row>
    <row r="22" spans="1:9" x14ac:dyDescent="0.2">
      <c r="A22" s="31"/>
      <c r="B22" s="19" t="s">
        <v>7</v>
      </c>
      <c r="C22" s="17" t="s">
        <v>70</v>
      </c>
      <c r="D22" s="22" t="s">
        <v>3</v>
      </c>
      <c r="E22" s="24">
        <v>1</v>
      </c>
      <c r="F22" s="29"/>
      <c r="G22" s="323"/>
      <c r="H22" s="32"/>
      <c r="I22" s="12"/>
    </row>
    <row r="23" spans="1:9" x14ac:dyDescent="0.2">
      <c r="A23" s="31"/>
      <c r="B23" s="19" t="s">
        <v>13</v>
      </c>
      <c r="C23" s="17" t="s">
        <v>26</v>
      </c>
      <c r="D23" s="22" t="s">
        <v>27</v>
      </c>
      <c r="E23" s="24">
        <v>1</v>
      </c>
      <c r="F23" s="29"/>
      <c r="G23" s="323"/>
      <c r="H23" s="32"/>
      <c r="I23" s="26"/>
    </row>
    <row r="24" spans="1:9" x14ac:dyDescent="0.2">
      <c r="A24" s="31"/>
      <c r="B24" s="19" t="s">
        <v>14</v>
      </c>
      <c r="C24" s="266" t="s">
        <v>205</v>
      </c>
      <c r="D24" s="22"/>
      <c r="E24" s="24">
        <v>1</v>
      </c>
      <c r="F24" s="29"/>
      <c r="G24" s="329"/>
      <c r="H24" s="32"/>
    </row>
    <row r="25" spans="1:9" x14ac:dyDescent="0.2">
      <c r="A25" s="31"/>
      <c r="B25" s="19" t="s">
        <v>15</v>
      </c>
      <c r="C25" s="17" t="s">
        <v>70</v>
      </c>
      <c r="D25" s="22" t="s">
        <v>3</v>
      </c>
      <c r="E25" s="24">
        <v>1</v>
      </c>
      <c r="F25" s="29"/>
      <c r="G25" s="323"/>
      <c r="H25" s="32"/>
    </row>
    <row r="26" spans="1:9" x14ac:dyDescent="0.2">
      <c r="A26" s="31"/>
      <c r="B26" s="19" t="s">
        <v>16</v>
      </c>
      <c r="C26" s="17" t="s">
        <v>70</v>
      </c>
      <c r="D26" s="22"/>
      <c r="E26" s="24">
        <v>1</v>
      </c>
      <c r="F26" s="29"/>
      <c r="G26" s="323"/>
      <c r="H26" s="32"/>
    </row>
    <row r="27" spans="1:9" x14ac:dyDescent="0.2">
      <c r="A27" s="33"/>
      <c r="B27" s="20" t="s">
        <v>17</v>
      </c>
      <c r="C27" s="57" t="s">
        <v>70</v>
      </c>
      <c r="D27" s="23" t="s">
        <v>2</v>
      </c>
      <c r="E27" s="25">
        <v>1</v>
      </c>
      <c r="F27" s="30"/>
      <c r="G27" s="328"/>
      <c r="H27" s="34"/>
    </row>
    <row r="28" spans="1:9" ht="17.25" customHeight="1" x14ac:dyDescent="0.2">
      <c r="A28" s="35"/>
      <c r="B28" s="118" t="s">
        <v>0</v>
      </c>
      <c r="C28" s="42"/>
      <c r="D28" s="42"/>
      <c r="E28" s="24"/>
      <c r="F28" s="7"/>
      <c r="G28" s="321">
        <f>G10+SUM(G8:G9)*E29*E30*E31*E32*E33*E34*E35</f>
        <v>17.273199999999996</v>
      </c>
      <c r="H28" s="322" t="s">
        <v>19</v>
      </c>
      <c r="I28" s="267"/>
    </row>
    <row r="29" spans="1:9" x14ac:dyDescent="0.2">
      <c r="A29" s="31"/>
      <c r="B29" s="19" t="s">
        <v>6</v>
      </c>
      <c r="C29" s="17" t="s">
        <v>70</v>
      </c>
      <c r="D29" s="22" t="s">
        <v>4</v>
      </c>
      <c r="E29" s="24">
        <v>1</v>
      </c>
      <c r="F29" s="29"/>
      <c r="G29" s="323"/>
      <c r="H29" s="32"/>
      <c r="I29" s="12"/>
    </row>
    <row r="30" spans="1:9" x14ac:dyDescent="0.2">
      <c r="A30" s="31"/>
      <c r="B30" s="19" t="s">
        <v>7</v>
      </c>
      <c r="C30" s="17" t="s">
        <v>70</v>
      </c>
      <c r="D30" s="22" t="s">
        <v>3</v>
      </c>
      <c r="E30" s="24">
        <v>1</v>
      </c>
      <c r="F30" s="330"/>
      <c r="G30" s="323"/>
      <c r="H30" s="32"/>
    </row>
    <row r="31" spans="1:9" x14ac:dyDescent="0.2">
      <c r="A31" s="31"/>
      <c r="B31" s="19" t="s">
        <v>13</v>
      </c>
      <c r="C31" s="17" t="s">
        <v>28</v>
      </c>
      <c r="D31" s="22" t="s">
        <v>27</v>
      </c>
      <c r="E31" s="24">
        <v>1.4</v>
      </c>
      <c r="F31" s="313"/>
      <c r="G31" s="323"/>
      <c r="H31" s="32"/>
      <c r="I31" s="26"/>
    </row>
    <row r="32" spans="1:9" x14ac:dyDescent="0.2">
      <c r="A32" s="31"/>
      <c r="B32" s="19" t="s">
        <v>14</v>
      </c>
      <c r="C32" s="266" t="s">
        <v>252</v>
      </c>
      <c r="D32" s="22"/>
      <c r="E32" s="24">
        <v>1.2</v>
      </c>
      <c r="F32" s="313"/>
      <c r="G32" s="26"/>
      <c r="H32" s="32"/>
      <c r="I32" s="27"/>
    </row>
    <row r="33" spans="1:15" x14ac:dyDescent="0.2">
      <c r="A33" s="31"/>
      <c r="B33" s="19" t="s">
        <v>15</v>
      </c>
      <c r="C33" s="17" t="s">
        <v>70</v>
      </c>
      <c r="D33" s="22" t="s">
        <v>3</v>
      </c>
      <c r="E33" s="24">
        <v>1</v>
      </c>
      <c r="F33" s="330"/>
      <c r="G33" s="323"/>
      <c r="H33" s="32"/>
    </row>
    <row r="34" spans="1:15" x14ac:dyDescent="0.2">
      <c r="A34" s="31"/>
      <c r="B34" s="19" t="s">
        <v>16</v>
      </c>
      <c r="C34" s="17" t="s">
        <v>70</v>
      </c>
      <c r="D34" s="22"/>
      <c r="E34" s="24">
        <v>1</v>
      </c>
      <c r="F34" s="330"/>
      <c r="G34" s="323"/>
      <c r="H34" s="32"/>
    </row>
    <row r="35" spans="1:15" x14ac:dyDescent="0.2">
      <c r="A35" s="33"/>
      <c r="B35" s="20" t="s">
        <v>17</v>
      </c>
      <c r="C35" s="57" t="s">
        <v>70</v>
      </c>
      <c r="D35" s="23" t="s">
        <v>2</v>
      </c>
      <c r="E35" s="25">
        <v>1</v>
      </c>
      <c r="F35" s="331"/>
      <c r="G35" s="328"/>
      <c r="H35" s="34"/>
    </row>
    <row r="36" spans="1:15" ht="17.25" customHeight="1" x14ac:dyDescent="0.2">
      <c r="A36" s="36"/>
      <c r="B36" s="375" t="s">
        <v>5</v>
      </c>
      <c r="C36" s="17"/>
      <c r="D36" s="42"/>
      <c r="E36" s="24"/>
      <c r="F36" s="332"/>
      <c r="G36" s="321">
        <f>G10+SUM(G8:G9)*E37*E38*E39*E40*E41*E42*E43</f>
        <v>24.465999999999998</v>
      </c>
      <c r="H36" s="322" t="s">
        <v>19</v>
      </c>
      <c r="I36" s="269"/>
    </row>
    <row r="37" spans="1:15" x14ac:dyDescent="0.2">
      <c r="A37" s="31"/>
      <c r="B37" s="19" t="s">
        <v>6</v>
      </c>
      <c r="C37" s="17" t="s">
        <v>70</v>
      </c>
      <c r="D37" s="22" t="s">
        <v>4</v>
      </c>
      <c r="E37" s="24">
        <v>1</v>
      </c>
      <c r="F37" s="330"/>
      <c r="G37" s="323"/>
      <c r="H37" s="32"/>
      <c r="I37" s="26"/>
    </row>
    <row r="38" spans="1:15" x14ac:dyDescent="0.2">
      <c r="A38" s="31"/>
      <c r="B38" s="19" t="s">
        <v>7</v>
      </c>
      <c r="C38" s="17" t="s">
        <v>70</v>
      </c>
      <c r="D38" s="22" t="s">
        <v>3</v>
      </c>
      <c r="E38" s="24">
        <v>1</v>
      </c>
      <c r="F38" s="330"/>
      <c r="G38" s="323"/>
      <c r="H38" s="32"/>
    </row>
    <row r="39" spans="1:15" x14ac:dyDescent="0.2">
      <c r="A39" s="31"/>
      <c r="B39" s="19" t="s">
        <v>13</v>
      </c>
      <c r="C39" s="17" t="s">
        <v>217</v>
      </c>
      <c r="D39" s="22" t="s">
        <v>27</v>
      </c>
      <c r="E39" s="24">
        <v>2</v>
      </c>
      <c r="F39" s="313"/>
      <c r="G39" s="323"/>
      <c r="H39" s="32"/>
      <c r="I39" s="26"/>
    </row>
    <row r="40" spans="1:15" x14ac:dyDescent="0.2">
      <c r="A40" s="31"/>
      <c r="B40" s="19" t="s">
        <v>14</v>
      </c>
      <c r="C40" s="266" t="s">
        <v>252</v>
      </c>
      <c r="D40" s="22"/>
      <c r="E40" s="24">
        <v>1.2</v>
      </c>
      <c r="F40" s="313"/>
      <c r="G40" s="323"/>
      <c r="H40" s="32"/>
      <c r="I40" s="27"/>
    </row>
    <row r="41" spans="1:15" x14ac:dyDescent="0.2">
      <c r="A41" s="31"/>
      <c r="B41" s="19" t="s">
        <v>15</v>
      </c>
      <c r="C41" s="17" t="s">
        <v>70</v>
      </c>
      <c r="D41" s="22" t="s">
        <v>3</v>
      </c>
      <c r="E41" s="24">
        <v>1</v>
      </c>
      <c r="F41" s="29"/>
      <c r="G41" s="323"/>
      <c r="H41" s="32"/>
    </row>
    <row r="42" spans="1:15" x14ac:dyDescent="0.2">
      <c r="A42" s="31"/>
      <c r="B42" s="19" t="s">
        <v>16</v>
      </c>
      <c r="C42" s="17" t="s">
        <v>70</v>
      </c>
      <c r="D42" s="22"/>
      <c r="E42" s="24">
        <v>1</v>
      </c>
      <c r="F42" s="29"/>
      <c r="G42" s="323"/>
      <c r="H42" s="32"/>
    </row>
    <row r="43" spans="1:15" ht="13.5" thickBot="1" x14ac:dyDescent="0.25">
      <c r="A43" s="37"/>
      <c r="B43" s="38" t="s">
        <v>17</v>
      </c>
      <c r="C43" s="58" t="s">
        <v>70</v>
      </c>
      <c r="D43" s="48" t="s">
        <v>2</v>
      </c>
      <c r="E43" s="39">
        <v>1</v>
      </c>
      <c r="F43" s="44"/>
      <c r="G43" s="40"/>
      <c r="H43" s="41"/>
    </row>
    <row r="44" spans="1:15" x14ac:dyDescent="0.2">
      <c r="A44" s="6"/>
      <c r="B44" s="7"/>
      <c r="C44" s="8"/>
      <c r="D44" s="9"/>
      <c r="E44" s="5"/>
      <c r="F44" s="8"/>
      <c r="G44" s="10"/>
      <c r="H44" s="11"/>
    </row>
    <row r="45" spans="1:15" x14ac:dyDescent="0.2">
      <c r="A45" s="364"/>
      <c r="B45" s="365" t="s">
        <v>272</v>
      </c>
      <c r="C45" s="364"/>
      <c r="D45" s="364"/>
      <c r="E45" s="364"/>
      <c r="F45" s="364"/>
      <c r="G45" s="364"/>
      <c r="H45" s="364"/>
    </row>
    <row r="46" spans="1:15" x14ac:dyDescent="0.2">
      <c r="A46" s="366"/>
      <c r="B46" s="367" t="s">
        <v>275</v>
      </c>
      <c r="C46" s="366"/>
      <c r="D46" s="366"/>
      <c r="E46" s="366"/>
      <c r="F46" s="366"/>
      <c r="G46" s="366"/>
      <c r="H46" s="366"/>
    </row>
    <row r="47" spans="1:15" x14ac:dyDescent="0.2">
      <c r="B47" s="352"/>
    </row>
    <row r="48" spans="1:15" x14ac:dyDescent="0.2">
      <c r="A48" s="362"/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</row>
    <row r="49" spans="1:15" ht="17.25" customHeight="1" x14ac:dyDescent="0.2">
      <c r="A49" s="361" t="s">
        <v>259</v>
      </c>
      <c r="N49" s="361"/>
      <c r="O49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B8" sqref="B8"/>
      <pageMargins left="0.70866141732283472" right="0.70866141732283472" top="0.78740157480314965" bottom="0.78740157480314965" header="0.31496062992125984" footer="0.31496062992125984"/>
      <pageSetup paperSize="9" scale="68" orientation="landscape" r:id="rId1"/>
    </customSheetView>
    <customSheetView guid="{92639A7F-88A7-48EC-8D90-A815F71B7425}" scale="90" showGridLines="0" showRowCol="0" fitToPage="1">
      <selection activeCell="B8" sqref="B8"/>
      <pageMargins left="0.70866141732283472" right="0.70866141732283472" top="0.78740157480314965" bottom="0.78740157480314965" header="0.31496062992125984" footer="0.31496062992125984"/>
      <pageSetup paperSize="9" scale="68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68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FF0000"/>
    <pageSetUpPr fitToPage="1"/>
  </sheetPr>
  <dimension ref="A1:O54"/>
  <sheetViews>
    <sheetView showGridLines="0" showRowColHeaders="0" zoomScale="90" zoomScaleNormal="90" workbookViewId="0">
      <selection activeCell="G12" sqref="G12"/>
    </sheetView>
  </sheetViews>
  <sheetFormatPr baseColWidth="10" defaultRowHeight="12.75" x14ac:dyDescent="0.2"/>
  <cols>
    <col min="1" max="1" width="2.28515625" customWidth="1"/>
    <col min="2" max="2" width="29.7109375" customWidth="1"/>
    <col min="3" max="3" width="20.7109375" bestFit="1" customWidth="1"/>
    <col min="4" max="4" width="6.5703125" customWidth="1"/>
    <col min="5" max="5" width="8.85546875" customWidth="1"/>
    <col min="6" max="6" width="7.85546875" customWidth="1"/>
    <col min="7" max="7" width="21.28515625" customWidth="1"/>
    <col min="8" max="8" width="11" bestFit="1" customWidth="1"/>
    <col min="9" max="9" width="7.7109375" customWidth="1"/>
  </cols>
  <sheetData>
    <row r="1" spans="1:10" ht="18.75" customHeight="1" x14ac:dyDescent="0.2">
      <c r="A1" s="387" t="s">
        <v>89</v>
      </c>
      <c r="B1" s="388"/>
      <c r="C1" s="222"/>
      <c r="D1" s="222"/>
      <c r="E1" s="223" t="s">
        <v>1</v>
      </c>
      <c r="F1" s="428"/>
      <c r="G1" s="427"/>
      <c r="H1" s="425"/>
      <c r="J1" s="468" t="s">
        <v>295</v>
      </c>
    </row>
    <row r="2" spans="1:10" ht="21" customHeight="1" x14ac:dyDescent="0.2">
      <c r="A2" s="171"/>
      <c r="B2" s="226" t="s">
        <v>90</v>
      </c>
      <c r="C2" s="173"/>
      <c r="D2" s="173"/>
      <c r="E2" s="173"/>
      <c r="F2" s="429"/>
      <c r="G2" s="247" t="s">
        <v>13</v>
      </c>
      <c r="H2" s="426" t="s">
        <v>197</v>
      </c>
    </row>
    <row r="3" spans="1:10" ht="14.25" customHeight="1" x14ac:dyDescent="0.2">
      <c r="A3" s="171"/>
      <c r="B3" s="172" t="s">
        <v>115</v>
      </c>
      <c r="C3" s="173"/>
      <c r="D3" s="173"/>
      <c r="E3" s="173"/>
      <c r="F3" s="429"/>
      <c r="G3" s="177" t="s">
        <v>96</v>
      </c>
      <c r="H3" s="397">
        <v>1</v>
      </c>
    </row>
    <row r="4" spans="1:10" ht="14.25" customHeight="1" x14ac:dyDescent="0.2">
      <c r="A4" s="171"/>
      <c r="B4" s="172" t="s">
        <v>91</v>
      </c>
      <c r="C4" s="173"/>
      <c r="D4" s="173"/>
      <c r="E4" s="173"/>
      <c r="F4" s="429"/>
      <c r="G4" s="176" t="s">
        <v>97</v>
      </c>
      <c r="H4" s="397">
        <v>0</v>
      </c>
    </row>
    <row r="5" spans="1:10" ht="14.25" customHeight="1" x14ac:dyDescent="0.2">
      <c r="A5" s="171"/>
      <c r="B5" s="172" t="s">
        <v>92</v>
      </c>
      <c r="C5" s="173"/>
      <c r="D5" s="173"/>
      <c r="E5" s="173"/>
      <c r="F5" s="429"/>
      <c r="G5" s="176" t="s">
        <v>98</v>
      </c>
      <c r="H5" s="397">
        <v>0</v>
      </c>
    </row>
    <row r="6" spans="1:10" ht="14.25" customHeight="1" x14ac:dyDescent="0.2">
      <c r="A6" s="171"/>
      <c r="B6" s="172" t="s">
        <v>93</v>
      </c>
      <c r="C6" s="173"/>
      <c r="D6" s="173"/>
      <c r="E6" s="173"/>
      <c r="F6" s="429"/>
      <c r="G6" s="172" t="s">
        <v>292</v>
      </c>
      <c r="H6" s="262">
        <v>7</v>
      </c>
    </row>
    <row r="7" spans="1:10" ht="14.25" customHeight="1" x14ac:dyDescent="0.2">
      <c r="A7" s="171"/>
      <c r="B7" s="172" t="s">
        <v>94</v>
      </c>
      <c r="C7" s="173"/>
      <c r="D7" s="173"/>
      <c r="E7" s="173"/>
      <c r="F7" s="429"/>
      <c r="G7" s="172" t="s">
        <v>290</v>
      </c>
      <c r="H7" s="262" t="s">
        <v>291</v>
      </c>
    </row>
    <row r="8" spans="1:10" ht="17.25" customHeight="1" x14ac:dyDescent="0.2">
      <c r="A8" s="398"/>
      <c r="B8" s="431" t="s">
        <v>95</v>
      </c>
      <c r="C8" s="432"/>
      <c r="D8" s="432"/>
      <c r="E8" s="433"/>
      <c r="F8" s="434"/>
      <c r="G8" s="431" t="s">
        <v>14</v>
      </c>
      <c r="H8" s="418" t="s">
        <v>101</v>
      </c>
    </row>
    <row r="9" spans="1:10" s="404" customFormat="1" ht="24.75" customHeight="1" x14ac:dyDescent="0.2">
      <c r="A9" s="405"/>
      <c r="B9" s="405"/>
      <c r="C9" s="405"/>
      <c r="D9" s="407"/>
      <c r="E9" s="405"/>
      <c r="F9" s="405"/>
      <c r="G9" s="406" t="s">
        <v>299</v>
      </c>
      <c r="H9" s="405"/>
    </row>
    <row r="10" spans="1:10" ht="21.75" customHeight="1" thickBot="1" x14ac:dyDescent="0.25">
      <c r="A10" s="2"/>
      <c r="B10" s="2"/>
      <c r="C10" s="2"/>
      <c r="D10" s="255"/>
      <c r="E10" s="2"/>
      <c r="F10" s="2"/>
      <c r="G10" s="28"/>
      <c r="H10" s="2"/>
    </row>
    <row r="11" spans="1:10" x14ac:dyDescent="0.2">
      <c r="A11" s="236"/>
      <c r="B11" s="239" t="s">
        <v>319</v>
      </c>
      <c r="C11" s="238">
        <v>3</v>
      </c>
      <c r="D11" s="239" t="s">
        <v>207</v>
      </c>
      <c r="E11" s="240">
        <v>24</v>
      </c>
      <c r="F11" s="241" t="s">
        <v>69</v>
      </c>
      <c r="G11" s="242">
        <f>+C11*(E11/60)</f>
        <v>1.2000000000000002</v>
      </c>
      <c r="H11" s="264" t="s">
        <v>19</v>
      </c>
      <c r="I11" s="46"/>
    </row>
    <row r="12" spans="1:10" ht="25.5" x14ac:dyDescent="0.2">
      <c r="A12" s="244"/>
      <c r="B12" s="258" t="s">
        <v>322</v>
      </c>
      <c r="C12" s="245">
        <v>0.7</v>
      </c>
      <c r="D12" s="176" t="s">
        <v>207</v>
      </c>
      <c r="E12" s="246">
        <v>0.2</v>
      </c>
      <c r="F12" s="247" t="s">
        <v>69</v>
      </c>
      <c r="G12" s="248">
        <f>+(C12*0.3)/60</f>
        <v>3.5000000000000001E-3</v>
      </c>
      <c r="H12" s="265" t="s">
        <v>19</v>
      </c>
      <c r="I12" s="26"/>
    </row>
    <row r="13" spans="1:10" x14ac:dyDescent="0.2">
      <c r="A13" s="244"/>
      <c r="B13" s="258" t="s">
        <v>100</v>
      </c>
      <c r="C13" s="307">
        <v>0.1</v>
      </c>
      <c r="D13" s="176" t="s">
        <v>2</v>
      </c>
      <c r="E13" s="246">
        <v>0.35</v>
      </c>
      <c r="F13" s="250" t="s">
        <v>69</v>
      </c>
      <c r="G13" s="250">
        <f>+E13*C13</f>
        <v>3.4999999999999996E-2</v>
      </c>
      <c r="H13" s="309" t="s">
        <v>19</v>
      </c>
      <c r="I13" s="26"/>
      <c r="J13" s="26"/>
    </row>
    <row r="14" spans="1:10" s="404" customFormat="1" ht="24.75" customHeight="1" thickBot="1" x14ac:dyDescent="0.25">
      <c r="A14" s="408"/>
      <c r="B14" s="409"/>
      <c r="C14" s="410"/>
      <c r="D14" s="409"/>
      <c r="E14" s="411"/>
      <c r="F14" s="412"/>
      <c r="G14" s="413">
        <f>SUM(G11:G13)</f>
        <v>1.2385000000000002</v>
      </c>
      <c r="H14" s="414" t="s">
        <v>19</v>
      </c>
    </row>
    <row r="15" spans="1:10" s="1" customFormat="1" ht="21" customHeight="1" x14ac:dyDescent="0.2">
      <c r="A15" s="123"/>
      <c r="B15" s="374" t="s">
        <v>219</v>
      </c>
      <c r="C15" s="17"/>
      <c r="D15" s="17"/>
      <c r="E15" s="24"/>
      <c r="F15" s="16"/>
      <c r="G15" s="323">
        <f>G13+SUM(G11:G12)*E16*E17*E18*E19*E20*E21*E22</f>
        <v>1.2385000000000002</v>
      </c>
      <c r="H15" s="322" t="s">
        <v>19</v>
      </c>
      <c r="I15" s="267"/>
    </row>
    <row r="16" spans="1:10" x14ac:dyDescent="0.2">
      <c r="A16" s="123"/>
      <c r="B16" s="19" t="s">
        <v>6</v>
      </c>
      <c r="C16" s="17" t="s">
        <v>70</v>
      </c>
      <c r="D16" s="22" t="s">
        <v>4</v>
      </c>
      <c r="E16" s="24">
        <v>1</v>
      </c>
      <c r="F16" s="29"/>
      <c r="G16" s="334"/>
      <c r="H16" s="32"/>
      <c r="I16" s="12"/>
    </row>
    <row r="17" spans="1:9" x14ac:dyDescent="0.2">
      <c r="A17" s="123"/>
      <c r="B17" s="19" t="s">
        <v>7</v>
      </c>
      <c r="C17" s="17" t="s">
        <v>70</v>
      </c>
      <c r="D17" s="22" t="s">
        <v>3</v>
      </c>
      <c r="E17" s="24">
        <v>1</v>
      </c>
      <c r="F17" s="29"/>
      <c r="G17" s="334"/>
      <c r="H17" s="32"/>
      <c r="I17" s="12"/>
    </row>
    <row r="18" spans="1:9" x14ac:dyDescent="0.2">
      <c r="A18" s="123"/>
      <c r="B18" s="19" t="s">
        <v>13</v>
      </c>
      <c r="C18" s="17" t="s">
        <v>197</v>
      </c>
      <c r="D18" s="22" t="s">
        <v>27</v>
      </c>
      <c r="E18" s="24">
        <v>1</v>
      </c>
      <c r="F18" s="335"/>
      <c r="G18" s="334"/>
      <c r="H18" s="32"/>
      <c r="I18" s="26"/>
    </row>
    <row r="19" spans="1:9" x14ac:dyDescent="0.2">
      <c r="A19" s="123"/>
      <c r="B19" s="19" t="s">
        <v>14</v>
      </c>
      <c r="C19" s="17" t="s">
        <v>101</v>
      </c>
      <c r="D19" s="22"/>
      <c r="E19" s="24">
        <v>1</v>
      </c>
      <c r="F19" s="29"/>
      <c r="G19" s="334"/>
      <c r="H19" s="32"/>
    </row>
    <row r="20" spans="1:9" x14ac:dyDescent="0.2">
      <c r="A20" s="123"/>
      <c r="B20" s="19" t="s">
        <v>117</v>
      </c>
      <c r="C20" s="17" t="s">
        <v>70</v>
      </c>
      <c r="D20" s="22" t="s">
        <v>3</v>
      </c>
      <c r="E20" s="24">
        <v>1</v>
      </c>
      <c r="F20" s="29"/>
      <c r="G20" s="334"/>
      <c r="H20" s="32"/>
    </row>
    <row r="21" spans="1:9" x14ac:dyDescent="0.2">
      <c r="A21" s="123"/>
      <c r="B21" s="19" t="s">
        <v>16</v>
      </c>
      <c r="C21" s="17" t="s">
        <v>96</v>
      </c>
      <c r="D21" s="22"/>
      <c r="E21" s="24">
        <v>1</v>
      </c>
      <c r="F21" s="29"/>
      <c r="G21" s="334"/>
      <c r="H21" s="32"/>
    </row>
    <row r="22" spans="1:9" x14ac:dyDescent="0.2">
      <c r="A22" s="124"/>
      <c r="B22" s="20" t="s">
        <v>17</v>
      </c>
      <c r="C22" s="57" t="s">
        <v>70</v>
      </c>
      <c r="D22" s="23" t="s">
        <v>2</v>
      </c>
      <c r="E22" s="25">
        <v>1</v>
      </c>
      <c r="F22" s="30"/>
      <c r="G22" s="336"/>
      <c r="H22" s="34"/>
    </row>
    <row r="23" spans="1:9" s="1" customFormat="1" ht="19.5" customHeight="1" x14ac:dyDescent="0.2">
      <c r="A23" s="123"/>
      <c r="B23" s="430" t="s">
        <v>8</v>
      </c>
      <c r="C23" s="17"/>
      <c r="D23" s="17"/>
      <c r="E23" s="24"/>
      <c r="F23" s="334"/>
      <c r="G23" s="337">
        <f>G13+SUM(G11:G12)*E24*E25*E26*E27*E28*E29*E30</f>
        <v>1.2625700000000002</v>
      </c>
      <c r="H23" s="322" t="s">
        <v>19</v>
      </c>
      <c r="I23" s="267"/>
    </row>
    <row r="24" spans="1:9" x14ac:dyDescent="0.2">
      <c r="A24" s="123"/>
      <c r="B24" s="19" t="s">
        <v>6</v>
      </c>
      <c r="C24" s="17" t="s">
        <v>70</v>
      </c>
      <c r="D24" s="22" t="s">
        <v>4</v>
      </c>
      <c r="E24" s="24">
        <v>1</v>
      </c>
      <c r="F24" s="29"/>
      <c r="G24" s="334"/>
      <c r="H24" s="32"/>
      <c r="I24" s="12"/>
    </row>
    <row r="25" spans="1:9" x14ac:dyDescent="0.2">
      <c r="A25" s="123"/>
      <c r="B25" s="19" t="s">
        <v>7</v>
      </c>
      <c r="C25" s="17" t="s">
        <v>70</v>
      </c>
      <c r="D25" s="22" t="s">
        <v>3</v>
      </c>
      <c r="E25" s="24">
        <v>1</v>
      </c>
      <c r="F25" s="29"/>
      <c r="G25" s="334"/>
      <c r="H25" s="32"/>
      <c r="I25" s="12"/>
    </row>
    <row r="26" spans="1:9" x14ac:dyDescent="0.2">
      <c r="A26" s="123"/>
      <c r="B26" s="19" t="s">
        <v>13</v>
      </c>
      <c r="C26" s="17" t="s">
        <v>116</v>
      </c>
      <c r="D26" s="22" t="s">
        <v>27</v>
      </c>
      <c r="E26" s="24">
        <v>1.02</v>
      </c>
      <c r="F26" s="315"/>
      <c r="G26" s="24"/>
      <c r="H26" s="32"/>
      <c r="I26" s="26"/>
    </row>
    <row r="27" spans="1:9" x14ac:dyDescent="0.2">
      <c r="A27" s="123"/>
      <c r="B27" s="19" t="s">
        <v>14</v>
      </c>
      <c r="C27" s="17" t="s">
        <v>101</v>
      </c>
      <c r="D27" s="22"/>
      <c r="E27" s="24">
        <v>1</v>
      </c>
      <c r="F27" s="29"/>
      <c r="G27" s="334"/>
      <c r="H27" s="32"/>
    </row>
    <row r="28" spans="1:9" x14ac:dyDescent="0.2">
      <c r="A28" s="123"/>
      <c r="B28" s="19" t="s">
        <v>117</v>
      </c>
      <c r="C28" s="17" t="s">
        <v>70</v>
      </c>
      <c r="D28" s="22" t="s">
        <v>3</v>
      </c>
      <c r="E28" s="24">
        <v>1</v>
      </c>
      <c r="F28" s="29"/>
      <c r="G28" s="334"/>
      <c r="H28" s="32"/>
    </row>
    <row r="29" spans="1:9" x14ac:dyDescent="0.2">
      <c r="A29" s="123"/>
      <c r="B29" s="19" t="s">
        <v>16</v>
      </c>
      <c r="C29" s="17" t="s">
        <v>96</v>
      </c>
      <c r="D29" s="22"/>
      <c r="E29" s="24">
        <v>1</v>
      </c>
      <c r="F29" s="29"/>
      <c r="G29" s="334"/>
      <c r="H29" s="32"/>
    </row>
    <row r="30" spans="1:9" x14ac:dyDescent="0.2">
      <c r="A30" s="124"/>
      <c r="B30" s="20" t="s">
        <v>17</v>
      </c>
      <c r="C30" s="57" t="s">
        <v>70</v>
      </c>
      <c r="D30" s="23" t="s">
        <v>2</v>
      </c>
      <c r="E30" s="25">
        <v>1</v>
      </c>
      <c r="F30" s="30"/>
      <c r="G30" s="336"/>
      <c r="H30" s="34"/>
    </row>
    <row r="31" spans="1:9" ht="17.25" customHeight="1" x14ac:dyDescent="0.2">
      <c r="A31" s="125"/>
      <c r="B31" s="118" t="s">
        <v>0</v>
      </c>
      <c r="C31" s="42"/>
      <c r="D31" s="42"/>
      <c r="E31" s="43"/>
      <c r="F31" s="7"/>
      <c r="G31" s="338">
        <f>G13+SUM(G11:G12)*E32*E33*E34*E35*E36*E37*E38</f>
        <v>1.5995500000000002</v>
      </c>
      <c r="H31" s="322" t="s">
        <v>19</v>
      </c>
      <c r="I31" s="267"/>
    </row>
    <row r="32" spans="1:9" x14ac:dyDescent="0.2">
      <c r="A32" s="123"/>
      <c r="B32" s="19" t="s">
        <v>6</v>
      </c>
      <c r="C32" s="17" t="s">
        <v>70</v>
      </c>
      <c r="D32" s="22" t="s">
        <v>4</v>
      </c>
      <c r="E32" s="24">
        <v>1</v>
      </c>
      <c r="F32" s="29"/>
      <c r="G32" s="334"/>
      <c r="H32" s="32"/>
      <c r="I32" s="12"/>
    </row>
    <row r="33" spans="1:11" x14ac:dyDescent="0.2">
      <c r="A33" s="123"/>
      <c r="B33" s="19" t="s">
        <v>7</v>
      </c>
      <c r="C33" s="17" t="s">
        <v>70</v>
      </c>
      <c r="D33" s="22" t="s">
        <v>3</v>
      </c>
      <c r="E33" s="24">
        <v>1</v>
      </c>
      <c r="F33" s="29"/>
      <c r="G33" s="334"/>
      <c r="H33" s="32"/>
    </row>
    <row r="34" spans="1:11" x14ac:dyDescent="0.2">
      <c r="A34" s="123"/>
      <c r="B34" s="19" t="s">
        <v>13</v>
      </c>
      <c r="C34" s="17" t="s">
        <v>64</v>
      </c>
      <c r="D34" s="22" t="s">
        <v>27</v>
      </c>
      <c r="E34" s="24">
        <v>1.3</v>
      </c>
      <c r="F34" s="315"/>
      <c r="G34" s="24"/>
      <c r="H34" s="32"/>
      <c r="I34" s="26"/>
    </row>
    <row r="35" spans="1:11" x14ac:dyDescent="0.2">
      <c r="A35" s="123"/>
      <c r="B35" s="19" t="s">
        <v>14</v>
      </c>
      <c r="C35" s="17" t="s">
        <v>101</v>
      </c>
      <c r="D35" s="22"/>
      <c r="E35" s="24">
        <v>1</v>
      </c>
      <c r="F35" s="29"/>
      <c r="G35" s="334"/>
      <c r="H35" s="32"/>
      <c r="I35" s="27"/>
    </row>
    <row r="36" spans="1:11" x14ac:dyDescent="0.2">
      <c r="A36" s="123"/>
      <c r="B36" s="19" t="s">
        <v>117</v>
      </c>
      <c r="C36" s="17" t="s">
        <v>70</v>
      </c>
      <c r="D36" s="22" t="s">
        <v>3</v>
      </c>
      <c r="E36" s="24">
        <v>1</v>
      </c>
      <c r="F36" s="29"/>
      <c r="G36" s="334"/>
      <c r="H36" s="32"/>
    </row>
    <row r="37" spans="1:11" x14ac:dyDescent="0.2">
      <c r="A37" s="123"/>
      <c r="B37" s="19" t="s">
        <v>16</v>
      </c>
      <c r="C37" s="17" t="s">
        <v>96</v>
      </c>
      <c r="D37" s="22"/>
      <c r="E37" s="24">
        <v>1</v>
      </c>
      <c r="F37" s="29"/>
      <c r="G37" s="334"/>
      <c r="H37" s="32"/>
    </row>
    <row r="38" spans="1:11" x14ac:dyDescent="0.2">
      <c r="A38" s="124"/>
      <c r="B38" s="20" t="s">
        <v>17</v>
      </c>
      <c r="C38" s="57" t="s">
        <v>70</v>
      </c>
      <c r="D38" s="23" t="s">
        <v>2</v>
      </c>
      <c r="E38" s="25">
        <v>1</v>
      </c>
      <c r="F38" s="30"/>
      <c r="G38" s="336"/>
      <c r="H38" s="34"/>
    </row>
    <row r="39" spans="1:11" ht="18" customHeight="1" x14ac:dyDescent="0.2">
      <c r="A39" s="126"/>
      <c r="B39" s="375" t="s">
        <v>5</v>
      </c>
      <c r="C39" s="17"/>
      <c r="D39" s="42"/>
      <c r="E39" s="43"/>
      <c r="F39" s="7"/>
      <c r="G39" s="338">
        <f>G13+SUM(G11:G12)*E40*E41*E42*E43*E44*E45*E46</f>
        <v>2.2879520000000007</v>
      </c>
      <c r="H39" s="322" t="s">
        <v>19</v>
      </c>
      <c r="K39" s="267"/>
    </row>
    <row r="40" spans="1:11" x14ac:dyDescent="0.2">
      <c r="A40" s="123"/>
      <c r="B40" s="19" t="s">
        <v>6</v>
      </c>
      <c r="C40" s="17" t="s">
        <v>70</v>
      </c>
      <c r="D40" s="22" t="s">
        <v>4</v>
      </c>
      <c r="E40" s="24">
        <v>1</v>
      </c>
      <c r="F40" s="29"/>
      <c r="G40" s="334"/>
      <c r="H40" s="32"/>
      <c r="I40" s="26"/>
    </row>
    <row r="41" spans="1:11" x14ac:dyDescent="0.2">
      <c r="A41" s="123"/>
      <c r="B41" s="19" t="s">
        <v>7</v>
      </c>
      <c r="C41" s="17" t="s">
        <v>70</v>
      </c>
      <c r="D41" s="22" t="s">
        <v>3</v>
      </c>
      <c r="E41" s="24">
        <v>1</v>
      </c>
      <c r="F41" s="29"/>
      <c r="G41" s="334"/>
      <c r="H41" s="32"/>
    </row>
    <row r="42" spans="1:11" x14ac:dyDescent="0.2">
      <c r="A42" s="123"/>
      <c r="B42" s="19" t="s">
        <v>13</v>
      </c>
      <c r="C42" s="17" t="s">
        <v>64</v>
      </c>
      <c r="D42" s="22" t="s">
        <v>27</v>
      </c>
      <c r="E42" s="24">
        <v>1.3</v>
      </c>
      <c r="F42" s="315"/>
      <c r="G42" s="24"/>
      <c r="H42" s="32"/>
      <c r="I42" s="26"/>
    </row>
    <row r="43" spans="1:11" ht="18.75" customHeight="1" x14ac:dyDescent="0.2">
      <c r="A43" s="123"/>
      <c r="B43" s="19" t="s">
        <v>14</v>
      </c>
      <c r="C43" s="266" t="s">
        <v>252</v>
      </c>
      <c r="D43" s="22"/>
      <c r="E43" s="24">
        <v>1.2</v>
      </c>
      <c r="F43" s="29"/>
      <c r="G43" s="334"/>
      <c r="H43" s="32"/>
      <c r="I43" s="26"/>
    </row>
    <row r="44" spans="1:11" s="386" customFormat="1" ht="43.5" customHeight="1" x14ac:dyDescent="0.2">
      <c r="A44" s="460"/>
      <c r="B44" s="461" t="s">
        <v>117</v>
      </c>
      <c r="C44" s="462" t="s">
        <v>253</v>
      </c>
      <c r="D44" s="381"/>
      <c r="E44" s="382">
        <v>1.2</v>
      </c>
      <c r="F44" s="383"/>
      <c r="G44" s="382"/>
      <c r="H44" s="384"/>
      <c r="I44" s="385"/>
    </row>
    <row r="45" spans="1:11" s="386" customFormat="1" ht="33.75" customHeight="1" x14ac:dyDescent="0.2">
      <c r="A45" s="380"/>
      <c r="B45" s="463" t="s">
        <v>16</v>
      </c>
      <c r="C45" s="462" t="s">
        <v>251</v>
      </c>
      <c r="D45" s="381"/>
      <c r="E45" s="382">
        <v>1</v>
      </c>
      <c r="F45" s="383"/>
      <c r="G45" s="382"/>
      <c r="H45" s="384"/>
    </row>
    <row r="46" spans="1:11" ht="13.5" thickBot="1" x14ac:dyDescent="0.25">
      <c r="A46" s="127"/>
      <c r="B46" s="38" t="s">
        <v>17</v>
      </c>
      <c r="C46" s="58" t="s">
        <v>70</v>
      </c>
      <c r="D46" s="48" t="s">
        <v>2</v>
      </c>
      <c r="E46" s="39">
        <v>1</v>
      </c>
      <c r="F46" s="44"/>
      <c r="G46" s="40"/>
      <c r="H46" s="41"/>
    </row>
    <row r="47" spans="1:11" x14ac:dyDescent="0.2">
      <c r="A47" s="6"/>
      <c r="B47" s="7"/>
      <c r="C47" s="8"/>
      <c r="D47" s="9"/>
      <c r="E47" s="5"/>
      <c r="F47" s="8"/>
      <c r="G47" s="10"/>
      <c r="H47" s="11"/>
    </row>
    <row r="48" spans="1:11" x14ac:dyDescent="0.2">
      <c r="A48" s="6"/>
      <c r="B48" s="7"/>
      <c r="C48" s="8"/>
      <c r="D48" s="9"/>
      <c r="E48" s="5"/>
      <c r="F48" s="8"/>
      <c r="G48" s="10"/>
      <c r="H48" s="11"/>
    </row>
    <row r="49" spans="1:15" x14ac:dyDescent="0.2">
      <c r="A49" s="362"/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</row>
    <row r="50" spans="1:15" ht="17.25" customHeight="1" x14ac:dyDescent="0.2">
      <c r="A50" s="361" t="s">
        <v>259</v>
      </c>
      <c r="N50" s="361"/>
      <c r="O50" s="373" t="s">
        <v>324</v>
      </c>
    </row>
    <row r="51" spans="1:15" x14ac:dyDescent="0.2">
      <c r="B51" s="49"/>
      <c r="C51" s="51"/>
      <c r="D51" s="50"/>
    </row>
    <row r="52" spans="1:15" x14ac:dyDescent="0.2">
      <c r="B52" s="13"/>
      <c r="C52" s="52"/>
      <c r="D52" s="13"/>
    </row>
    <row r="53" spans="1:15" x14ac:dyDescent="0.2">
      <c r="B53" s="13"/>
      <c r="C53" s="52"/>
      <c r="D53" s="13"/>
    </row>
    <row r="54" spans="1:15" x14ac:dyDescent="0.2">
      <c r="B54" s="13"/>
      <c r="C54" s="52"/>
      <c r="D54" s="13"/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G12" sqref="G12"/>
      <pageMargins left="0.70866141732283472" right="0.70866141732283472" top="0.78740157480314965" bottom="0.78740157480314965" header="0.31496062992125984" footer="0.31496062992125984"/>
      <pageSetup paperSize="9" scale="71" orientation="landscape" r:id="rId1"/>
    </customSheetView>
    <customSheetView guid="{92639A7F-88A7-48EC-8D90-A815F71B7425}" scale="90" showGridLines="0" showRowCol="0" fitToPage="1">
      <selection activeCell="G12" sqref="G12"/>
      <pageMargins left="0.70866141732283472" right="0.70866141732283472" top="0.78740157480314965" bottom="0.78740157480314965" header="0.31496062992125984" footer="0.31496062992125984"/>
      <pageSetup paperSize="9" scale="71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1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P49"/>
  <sheetViews>
    <sheetView showGridLines="0" showRowColHeaders="0" zoomScale="90" zoomScaleNormal="90" workbookViewId="0">
      <selection activeCell="C1" sqref="C1"/>
    </sheetView>
  </sheetViews>
  <sheetFormatPr baseColWidth="10" defaultRowHeight="12.75" x14ac:dyDescent="0.2"/>
  <cols>
    <col min="1" max="1" width="2.28515625" customWidth="1"/>
    <col min="2" max="2" width="29.5703125" customWidth="1"/>
    <col min="3" max="3" width="10" customWidth="1"/>
    <col min="4" max="4" width="6.5703125" customWidth="1"/>
    <col min="5" max="5" width="8.85546875" customWidth="1"/>
    <col min="6" max="6" width="11.28515625" customWidth="1"/>
    <col min="7" max="7" width="15.42578125" customWidth="1"/>
    <col min="8" max="8" width="9.140625" customWidth="1"/>
    <col min="9" max="9" width="7.7109375" customWidth="1"/>
  </cols>
  <sheetData>
    <row r="1" spans="1:16" ht="18" customHeight="1" x14ac:dyDescent="0.2">
      <c r="A1" s="387" t="s">
        <v>73</v>
      </c>
      <c r="B1" s="222"/>
      <c r="C1" s="222"/>
      <c r="D1" s="222"/>
      <c r="E1" s="223" t="s">
        <v>1</v>
      </c>
      <c r="F1" s="223"/>
      <c r="G1" s="224"/>
      <c r="H1" s="261"/>
    </row>
    <row r="2" spans="1:16" ht="18" customHeight="1" x14ac:dyDescent="0.2">
      <c r="A2" s="171"/>
      <c r="B2" s="226" t="s">
        <v>74</v>
      </c>
      <c r="C2" s="173"/>
      <c r="D2" s="173"/>
      <c r="E2" s="173"/>
      <c r="F2" s="173"/>
      <c r="G2" s="396" t="s">
        <v>13</v>
      </c>
      <c r="H2" s="397" t="s">
        <v>77</v>
      </c>
      <c r="J2" s="26" t="s">
        <v>81</v>
      </c>
    </row>
    <row r="3" spans="1:16" ht="17.25" customHeight="1" x14ac:dyDescent="0.2">
      <c r="A3" s="171"/>
      <c r="B3" s="172" t="s">
        <v>276</v>
      </c>
      <c r="C3" s="173"/>
      <c r="D3" s="173"/>
      <c r="E3" s="173"/>
      <c r="F3" s="173"/>
      <c r="G3" s="227" t="s">
        <v>78</v>
      </c>
      <c r="H3" s="262" t="s">
        <v>83</v>
      </c>
    </row>
    <row r="4" spans="1:16" ht="14.25" customHeight="1" x14ac:dyDescent="0.2">
      <c r="A4" s="230"/>
      <c r="B4" s="172" t="s">
        <v>75</v>
      </c>
      <c r="C4" s="173"/>
      <c r="D4" s="173"/>
      <c r="E4" s="231"/>
      <c r="F4" s="231"/>
      <c r="G4" s="229" t="s">
        <v>14</v>
      </c>
      <c r="H4" s="262" t="s">
        <v>79</v>
      </c>
      <c r="I4" s="26"/>
    </row>
    <row r="5" spans="1:16" ht="14.25" customHeight="1" x14ac:dyDescent="0.2">
      <c r="A5" s="230"/>
      <c r="B5" s="172" t="s">
        <v>76</v>
      </c>
      <c r="C5" s="173"/>
      <c r="D5" s="173"/>
      <c r="E5" s="231"/>
      <c r="F5" s="231"/>
      <c r="G5" s="229" t="s">
        <v>61</v>
      </c>
      <c r="H5" s="262" t="s">
        <v>80</v>
      </c>
    </row>
    <row r="6" spans="1:16" ht="6" customHeight="1" x14ac:dyDescent="0.2">
      <c r="A6" s="232"/>
      <c r="B6" s="233"/>
      <c r="C6" s="182"/>
      <c r="D6" s="182"/>
      <c r="E6" s="183"/>
      <c r="F6" s="183"/>
      <c r="G6" s="234"/>
      <c r="H6" s="263"/>
    </row>
    <row r="7" spans="1:16" s="404" customFormat="1" ht="26.25" customHeight="1" x14ac:dyDescent="0.2">
      <c r="A7" s="405"/>
      <c r="B7" s="405"/>
      <c r="C7" s="405"/>
      <c r="D7" s="405"/>
      <c r="E7" s="405"/>
      <c r="F7" s="405"/>
      <c r="G7" s="406" t="s">
        <v>300</v>
      </c>
      <c r="H7" s="405"/>
      <c r="J7" s="415"/>
      <c r="K7" s="415"/>
      <c r="L7" s="415"/>
      <c r="M7" s="415"/>
      <c r="N7" s="415"/>
      <c r="O7" s="415"/>
      <c r="P7" s="415"/>
    </row>
    <row r="8" spans="1:16" s="404" customFormat="1" ht="26.25" customHeight="1" thickBot="1" x14ac:dyDescent="0.25">
      <c r="A8" s="405"/>
      <c r="B8" s="405"/>
      <c r="C8" s="405"/>
      <c r="D8" s="407"/>
      <c r="E8" s="405"/>
      <c r="F8" s="405"/>
      <c r="G8" s="406" t="s">
        <v>198</v>
      </c>
      <c r="H8" s="405"/>
      <c r="J8" s="415"/>
      <c r="K8" s="415"/>
      <c r="L8" s="415"/>
      <c r="M8" s="415"/>
      <c r="N8" s="415"/>
      <c r="O8" s="415"/>
      <c r="P8" s="415"/>
    </row>
    <row r="9" spans="1:16" x14ac:dyDescent="0.2">
      <c r="A9" s="236"/>
      <c r="B9" s="237" t="s">
        <v>319</v>
      </c>
      <c r="C9" s="238">
        <v>0.2</v>
      </c>
      <c r="D9" s="239" t="s">
        <v>208</v>
      </c>
      <c r="E9" s="240">
        <v>24</v>
      </c>
      <c r="F9" s="241" t="s">
        <v>69</v>
      </c>
      <c r="G9" s="242">
        <f>+E9*C9</f>
        <v>4.8000000000000007</v>
      </c>
      <c r="H9" s="264" t="s">
        <v>19</v>
      </c>
      <c r="I9" s="46"/>
      <c r="J9" s="416"/>
      <c r="K9" s="51"/>
      <c r="L9" s="50"/>
      <c r="M9" s="1"/>
      <c r="N9" s="1"/>
      <c r="O9" s="1"/>
      <c r="P9" s="1"/>
    </row>
    <row r="10" spans="1:16" x14ac:dyDescent="0.2">
      <c r="A10" s="244"/>
      <c r="B10" s="176" t="s">
        <v>21</v>
      </c>
      <c r="C10" s="307">
        <v>0.2</v>
      </c>
      <c r="D10" s="176" t="s">
        <v>208</v>
      </c>
      <c r="E10" s="246">
        <v>0.1</v>
      </c>
      <c r="F10" s="317" t="s">
        <v>69</v>
      </c>
      <c r="G10" s="250">
        <f>+E10*C10</f>
        <v>2.0000000000000004E-2</v>
      </c>
      <c r="H10" s="309" t="s">
        <v>19</v>
      </c>
      <c r="I10" s="26"/>
      <c r="J10" s="50"/>
      <c r="K10" s="51"/>
      <c r="L10" s="50"/>
      <c r="M10" s="1"/>
      <c r="N10" s="1"/>
      <c r="O10" s="1"/>
      <c r="P10" s="1"/>
    </row>
    <row r="11" spans="1:16" ht="21.75" customHeight="1" thickBot="1" x14ac:dyDescent="0.25">
      <c r="A11" s="251"/>
      <c r="B11" s="253"/>
      <c r="C11" s="252"/>
      <c r="D11" s="253"/>
      <c r="E11" s="254"/>
      <c r="F11" s="314"/>
      <c r="G11" s="310">
        <f>SUM(G9:G10)</f>
        <v>4.82</v>
      </c>
      <c r="H11" s="311" t="s">
        <v>19</v>
      </c>
      <c r="I11" s="46"/>
      <c r="J11" s="50"/>
      <c r="K11" s="51"/>
      <c r="L11" s="50"/>
      <c r="M11" s="1"/>
      <c r="N11" s="1"/>
      <c r="O11" s="1"/>
      <c r="P11" s="1"/>
    </row>
    <row r="12" spans="1:16" s="1" customFormat="1" ht="21" customHeight="1" x14ac:dyDescent="0.2">
      <c r="A12" s="31"/>
      <c r="B12" s="374" t="s">
        <v>219</v>
      </c>
      <c r="C12" s="14"/>
      <c r="D12" s="14"/>
      <c r="E12" s="15"/>
      <c r="F12" s="16"/>
      <c r="G12" s="323">
        <f>+G11*E13*E14*E15*E16*E17*E18*E19</f>
        <v>4.82</v>
      </c>
      <c r="H12" s="322" t="s">
        <v>19</v>
      </c>
      <c r="I12" s="267"/>
      <c r="J12" s="50"/>
      <c r="K12" s="51"/>
      <c r="L12" s="50"/>
    </row>
    <row r="13" spans="1:16" x14ac:dyDescent="0.2">
      <c r="A13" s="31"/>
      <c r="B13" s="19" t="s">
        <v>6</v>
      </c>
      <c r="C13" s="17" t="s">
        <v>82</v>
      </c>
      <c r="D13" s="22" t="s">
        <v>4</v>
      </c>
      <c r="E13" s="24">
        <v>1</v>
      </c>
      <c r="F13" s="29"/>
      <c r="G13" s="16"/>
      <c r="H13" s="32"/>
      <c r="I13" s="12"/>
      <c r="J13" s="1"/>
      <c r="K13" s="1"/>
      <c r="L13" s="1"/>
      <c r="M13" s="1"/>
      <c r="N13" s="1"/>
      <c r="O13" s="1"/>
      <c r="P13" s="1"/>
    </row>
    <row r="14" spans="1:16" x14ac:dyDescent="0.2">
      <c r="A14" s="31"/>
      <c r="B14" s="19" t="s">
        <v>7</v>
      </c>
      <c r="C14" s="17" t="s">
        <v>70</v>
      </c>
      <c r="D14" s="22" t="s">
        <v>3</v>
      </c>
      <c r="E14" s="24">
        <v>1</v>
      </c>
      <c r="F14" s="29"/>
      <c r="G14" s="16"/>
      <c r="H14" s="32"/>
      <c r="I14" s="12"/>
      <c r="J14" s="1"/>
      <c r="K14" s="1"/>
      <c r="L14" s="1"/>
      <c r="M14" s="1"/>
      <c r="N14" s="1"/>
      <c r="O14" s="1"/>
      <c r="P14" s="1"/>
    </row>
    <row r="15" spans="1:16" x14ac:dyDescent="0.2">
      <c r="A15" s="31"/>
      <c r="B15" s="268" t="s">
        <v>13</v>
      </c>
      <c r="C15" s="17">
        <v>20</v>
      </c>
      <c r="D15" s="22" t="s">
        <v>27</v>
      </c>
      <c r="E15" s="24">
        <v>1</v>
      </c>
      <c r="F15" s="29"/>
      <c r="G15" s="16"/>
      <c r="H15" s="32"/>
      <c r="I15" s="26"/>
      <c r="J15" s="1"/>
      <c r="K15" s="1"/>
      <c r="L15" s="1"/>
      <c r="M15" s="1"/>
      <c r="N15" s="1"/>
      <c r="O15" s="1"/>
      <c r="P15" s="1"/>
    </row>
    <row r="16" spans="1:16" x14ac:dyDescent="0.2">
      <c r="A16" s="31"/>
      <c r="B16" s="268" t="s">
        <v>14</v>
      </c>
      <c r="C16" s="266" t="s">
        <v>79</v>
      </c>
      <c r="D16" s="22"/>
      <c r="E16" s="24">
        <v>1</v>
      </c>
      <c r="F16" s="29"/>
      <c r="G16" s="56"/>
      <c r="H16" s="32"/>
      <c r="J16" s="1"/>
      <c r="K16" s="1"/>
      <c r="L16" s="1"/>
      <c r="M16" s="1"/>
      <c r="N16" s="1"/>
      <c r="O16" s="1"/>
      <c r="P16" s="1"/>
    </row>
    <row r="17" spans="1:9" x14ac:dyDescent="0.2">
      <c r="A17" s="31"/>
      <c r="B17" s="19" t="s">
        <v>15</v>
      </c>
      <c r="C17" s="17" t="s">
        <v>70</v>
      </c>
      <c r="D17" s="22" t="s">
        <v>3</v>
      </c>
      <c r="E17" s="24">
        <v>1</v>
      </c>
      <c r="F17" s="29"/>
      <c r="G17" s="16"/>
      <c r="H17" s="32"/>
    </row>
    <row r="18" spans="1:9" x14ac:dyDescent="0.2">
      <c r="A18" s="31"/>
      <c r="B18" s="19" t="s">
        <v>16</v>
      </c>
      <c r="C18" s="17" t="s">
        <v>70</v>
      </c>
      <c r="D18" s="22"/>
      <c r="E18" s="24">
        <v>1</v>
      </c>
      <c r="F18" s="29"/>
      <c r="G18" s="16"/>
      <c r="H18" s="32"/>
    </row>
    <row r="19" spans="1:9" x14ac:dyDescent="0.2">
      <c r="A19" s="33"/>
      <c r="B19" s="20" t="s">
        <v>17</v>
      </c>
      <c r="C19" s="57" t="s">
        <v>70</v>
      </c>
      <c r="D19" s="23" t="s">
        <v>2</v>
      </c>
      <c r="E19" s="25">
        <v>1</v>
      </c>
      <c r="F19" s="30"/>
      <c r="G19" s="18"/>
      <c r="H19" s="34"/>
    </row>
    <row r="20" spans="1:9" s="1" customFormat="1" ht="18.75" customHeight="1" x14ac:dyDescent="0.2">
      <c r="A20" s="31"/>
      <c r="B20" s="430" t="s">
        <v>8</v>
      </c>
      <c r="C20" s="14"/>
      <c r="D20" s="14"/>
      <c r="E20" s="15"/>
      <c r="F20" s="16"/>
      <c r="G20" s="323">
        <f>+G11*E21*E22*E23*E24*E25*E26*E27</f>
        <v>4.82</v>
      </c>
      <c r="H20" s="322" t="s">
        <v>19</v>
      </c>
      <c r="I20" s="267"/>
    </row>
    <row r="21" spans="1:9" x14ac:dyDescent="0.2">
      <c r="A21" s="31"/>
      <c r="B21" s="19" t="s">
        <v>6</v>
      </c>
      <c r="C21" s="17" t="s">
        <v>221</v>
      </c>
      <c r="D21" s="22" t="s">
        <v>4</v>
      </c>
      <c r="E21" s="24">
        <v>1</v>
      </c>
      <c r="F21" s="29"/>
      <c r="G21" s="16"/>
      <c r="H21" s="32"/>
      <c r="I21" s="12"/>
    </row>
    <row r="22" spans="1:9" x14ac:dyDescent="0.2">
      <c r="A22" s="31"/>
      <c r="B22" s="19" t="s">
        <v>7</v>
      </c>
      <c r="C22" s="17" t="s">
        <v>70</v>
      </c>
      <c r="D22" s="22" t="s">
        <v>3</v>
      </c>
      <c r="E22" s="24">
        <v>1</v>
      </c>
      <c r="F22" s="29"/>
      <c r="G22" s="16"/>
      <c r="H22" s="32"/>
      <c r="I22" s="12"/>
    </row>
    <row r="23" spans="1:9" x14ac:dyDescent="0.2">
      <c r="A23" s="31"/>
      <c r="B23" s="268" t="s">
        <v>13</v>
      </c>
      <c r="C23" s="17" t="s">
        <v>26</v>
      </c>
      <c r="D23" s="22" t="s">
        <v>27</v>
      </c>
      <c r="E23" s="24">
        <v>1</v>
      </c>
      <c r="F23" s="29"/>
      <c r="G23" s="16"/>
      <c r="H23" s="32"/>
      <c r="I23" s="26"/>
    </row>
    <row r="24" spans="1:9" ht="25.5" x14ac:dyDescent="0.2">
      <c r="A24" s="31"/>
      <c r="B24" s="268" t="s">
        <v>14</v>
      </c>
      <c r="C24" s="266" t="s">
        <v>205</v>
      </c>
      <c r="D24" s="22"/>
      <c r="E24" s="24">
        <v>1</v>
      </c>
      <c r="F24" s="29"/>
      <c r="G24" s="56"/>
      <c r="H24" s="32"/>
    </row>
    <row r="25" spans="1:9" x14ac:dyDescent="0.2">
      <c r="A25" s="31"/>
      <c r="B25" s="19" t="s">
        <v>15</v>
      </c>
      <c r="C25" s="17" t="s">
        <v>70</v>
      </c>
      <c r="D25" s="22" t="s">
        <v>3</v>
      </c>
      <c r="E25" s="24">
        <v>1</v>
      </c>
      <c r="F25" s="29"/>
      <c r="G25" s="16"/>
      <c r="H25" s="32"/>
    </row>
    <row r="26" spans="1:9" x14ac:dyDescent="0.2">
      <c r="A26" s="31"/>
      <c r="B26" s="19" t="s">
        <v>16</v>
      </c>
      <c r="C26" s="17" t="s">
        <v>70</v>
      </c>
      <c r="D26" s="22"/>
      <c r="E26" s="24">
        <v>1</v>
      </c>
      <c r="F26" s="29"/>
      <c r="G26" s="16"/>
      <c r="H26" s="32"/>
    </row>
    <row r="27" spans="1:9" x14ac:dyDescent="0.2">
      <c r="A27" s="33"/>
      <c r="B27" s="20" t="s">
        <v>17</v>
      </c>
      <c r="C27" s="57" t="s">
        <v>70</v>
      </c>
      <c r="D27" s="23" t="s">
        <v>2</v>
      </c>
      <c r="E27" s="25">
        <v>1</v>
      </c>
      <c r="F27" s="30"/>
      <c r="G27" s="18"/>
      <c r="H27" s="34"/>
    </row>
    <row r="28" spans="1:9" ht="15.75" customHeight="1" x14ac:dyDescent="0.2">
      <c r="A28" s="35"/>
      <c r="B28" s="118" t="s">
        <v>0</v>
      </c>
      <c r="C28" s="42"/>
      <c r="D28" s="42"/>
      <c r="E28" s="24"/>
      <c r="F28" s="7"/>
      <c r="G28" s="321">
        <f>+G11*E29*E30*E31*E32*E33*E34*E35</f>
        <v>8.0975999999999999</v>
      </c>
      <c r="H28" s="322" t="s">
        <v>19</v>
      </c>
      <c r="I28" s="267"/>
    </row>
    <row r="29" spans="1:9" x14ac:dyDescent="0.2">
      <c r="A29" s="31"/>
      <c r="B29" s="19" t="s">
        <v>6</v>
      </c>
      <c r="C29" s="17" t="s">
        <v>221</v>
      </c>
      <c r="D29" s="22" t="s">
        <v>4</v>
      </c>
      <c r="E29" s="24">
        <v>1</v>
      </c>
      <c r="F29" s="29"/>
      <c r="G29" s="16"/>
      <c r="H29" s="32"/>
      <c r="I29" s="12"/>
    </row>
    <row r="30" spans="1:9" x14ac:dyDescent="0.2">
      <c r="A30" s="31"/>
      <c r="B30" s="19" t="s">
        <v>7</v>
      </c>
      <c r="C30" s="17" t="s">
        <v>70</v>
      </c>
      <c r="D30" s="22" t="s">
        <v>3</v>
      </c>
      <c r="E30" s="24">
        <v>1</v>
      </c>
      <c r="F30" s="29"/>
      <c r="G30" s="16"/>
      <c r="H30" s="32"/>
    </row>
    <row r="31" spans="1:9" x14ac:dyDescent="0.2">
      <c r="A31" s="31"/>
      <c r="B31" s="268" t="s">
        <v>13</v>
      </c>
      <c r="C31" s="17" t="s">
        <v>28</v>
      </c>
      <c r="D31" s="22" t="s">
        <v>27</v>
      </c>
      <c r="E31" s="24">
        <v>1.4</v>
      </c>
      <c r="F31" s="16"/>
      <c r="G31" s="16"/>
      <c r="H31" s="32"/>
      <c r="I31" s="26"/>
    </row>
    <row r="32" spans="1:9" ht="25.5" x14ac:dyDescent="0.2">
      <c r="A32" s="31"/>
      <c r="B32" s="268" t="s">
        <v>14</v>
      </c>
      <c r="C32" s="266" t="s">
        <v>218</v>
      </c>
      <c r="D32" s="22"/>
      <c r="E32" s="24">
        <v>1.2</v>
      </c>
      <c r="F32" s="29"/>
      <c r="G32" s="16"/>
      <c r="H32" s="32"/>
      <c r="I32" s="27"/>
    </row>
    <row r="33" spans="1:14" x14ac:dyDescent="0.2">
      <c r="A33" s="31"/>
      <c r="B33" s="19" t="s">
        <v>15</v>
      </c>
      <c r="C33" s="17" t="s">
        <v>70</v>
      </c>
      <c r="D33" s="22" t="s">
        <v>3</v>
      </c>
      <c r="E33" s="24">
        <v>1</v>
      </c>
      <c r="F33" s="29"/>
      <c r="G33" s="16"/>
      <c r="H33" s="32"/>
      <c r="I33" s="26"/>
    </row>
    <row r="34" spans="1:14" x14ac:dyDescent="0.2">
      <c r="A34" s="31"/>
      <c r="B34" s="19" t="s">
        <v>16</v>
      </c>
      <c r="C34" s="17" t="s">
        <v>70</v>
      </c>
      <c r="D34" s="22"/>
      <c r="E34" s="24">
        <v>1</v>
      </c>
      <c r="F34" s="29"/>
      <c r="G34" s="16"/>
      <c r="H34" s="32"/>
    </row>
    <row r="35" spans="1:14" x14ac:dyDescent="0.2">
      <c r="A35" s="33"/>
      <c r="B35" s="20" t="s">
        <v>17</v>
      </c>
      <c r="C35" s="57" t="s">
        <v>70</v>
      </c>
      <c r="D35" s="23" t="s">
        <v>2</v>
      </c>
      <c r="E35" s="25">
        <v>1</v>
      </c>
      <c r="F35" s="30"/>
      <c r="G35" s="18"/>
      <c r="H35" s="34"/>
    </row>
    <row r="36" spans="1:14" ht="19.5" customHeight="1" x14ac:dyDescent="0.2">
      <c r="A36" s="36"/>
      <c r="B36" s="375" t="s">
        <v>5</v>
      </c>
      <c r="C36" s="17"/>
      <c r="D36" s="42"/>
      <c r="E36" s="24"/>
      <c r="F36" s="7"/>
      <c r="G36" s="321">
        <f>+G11*E37*E38*E39*E40*E41*E42*E43</f>
        <v>16.1952</v>
      </c>
      <c r="H36" s="322" t="s">
        <v>19</v>
      </c>
      <c r="I36" s="267"/>
    </row>
    <row r="37" spans="1:14" x14ac:dyDescent="0.2">
      <c r="A37" s="31"/>
      <c r="B37" s="19" t="s">
        <v>6</v>
      </c>
      <c r="C37" s="17" t="s">
        <v>220</v>
      </c>
      <c r="D37" s="22" t="s">
        <v>4</v>
      </c>
      <c r="E37" s="24">
        <v>1.4</v>
      </c>
      <c r="F37" s="29"/>
      <c r="G37" s="16"/>
      <c r="H37" s="32"/>
      <c r="I37" s="26"/>
    </row>
    <row r="38" spans="1:14" x14ac:dyDescent="0.2">
      <c r="A38" s="31"/>
      <c r="B38" s="19" t="s">
        <v>7</v>
      </c>
      <c r="C38" s="17" t="s">
        <v>70</v>
      </c>
      <c r="D38" s="22" t="s">
        <v>3</v>
      </c>
      <c r="E38" s="24">
        <v>1</v>
      </c>
      <c r="F38" s="29"/>
      <c r="G38" s="16"/>
      <c r="H38" s="32"/>
    </row>
    <row r="39" spans="1:14" x14ac:dyDescent="0.2">
      <c r="A39" s="31"/>
      <c r="B39" s="268" t="s">
        <v>13</v>
      </c>
      <c r="C39" s="17" t="s">
        <v>217</v>
      </c>
      <c r="D39" s="22" t="s">
        <v>27</v>
      </c>
      <c r="E39" s="24">
        <v>2</v>
      </c>
      <c r="F39" s="16"/>
      <c r="G39" s="16"/>
      <c r="H39" s="32"/>
      <c r="I39" s="26"/>
    </row>
    <row r="40" spans="1:14" ht="25.5" x14ac:dyDescent="0.2">
      <c r="A40" s="31"/>
      <c r="B40" s="268" t="s">
        <v>14</v>
      </c>
      <c r="C40" s="266" t="s">
        <v>218</v>
      </c>
      <c r="D40" s="22"/>
      <c r="E40" s="24">
        <v>1.2</v>
      </c>
      <c r="F40" s="29"/>
      <c r="G40" s="16"/>
      <c r="H40" s="32"/>
      <c r="I40" s="27"/>
    </row>
    <row r="41" spans="1:14" x14ac:dyDescent="0.2">
      <c r="A41" s="31"/>
      <c r="B41" s="19" t="s">
        <v>15</v>
      </c>
      <c r="C41" s="17" t="s">
        <v>70</v>
      </c>
      <c r="D41" s="22" t="s">
        <v>3</v>
      </c>
      <c r="E41" s="24">
        <v>1</v>
      </c>
      <c r="F41" s="29"/>
      <c r="G41" s="16"/>
      <c r="H41" s="32"/>
    </row>
    <row r="42" spans="1:14" x14ac:dyDescent="0.2">
      <c r="A42" s="31"/>
      <c r="B42" s="19" t="s">
        <v>16</v>
      </c>
      <c r="C42" s="17" t="s">
        <v>70</v>
      </c>
      <c r="D42" s="22"/>
      <c r="E42" s="24">
        <v>1</v>
      </c>
      <c r="F42" s="29"/>
      <c r="G42" s="16"/>
      <c r="H42" s="32"/>
    </row>
    <row r="43" spans="1:14" ht="13.5" thickBot="1" x14ac:dyDescent="0.25">
      <c r="A43" s="37"/>
      <c r="B43" s="38" t="s">
        <v>17</v>
      </c>
      <c r="C43" s="58" t="s">
        <v>70</v>
      </c>
      <c r="D43" s="48" t="s">
        <v>2</v>
      </c>
      <c r="E43" s="39">
        <v>1</v>
      </c>
      <c r="F43" s="44"/>
      <c r="G43" s="40"/>
      <c r="H43" s="41"/>
    </row>
    <row r="44" spans="1:14" x14ac:dyDescent="0.2">
      <c r="A44" s="6"/>
      <c r="B44" s="7"/>
      <c r="C44" s="9"/>
      <c r="D44" s="9"/>
      <c r="E44" s="43"/>
      <c r="F44" s="8"/>
      <c r="G44" s="10"/>
      <c r="H44" s="11"/>
    </row>
    <row r="45" spans="1:14" x14ac:dyDescent="0.2">
      <c r="A45" s="364"/>
      <c r="B45" s="365" t="s">
        <v>272</v>
      </c>
      <c r="C45" s="364"/>
      <c r="D45" s="364"/>
      <c r="E45" s="364"/>
      <c r="F45" s="364"/>
      <c r="G45" s="364"/>
      <c r="H45" s="364"/>
    </row>
    <row r="46" spans="1:14" x14ac:dyDescent="0.2">
      <c r="A46" s="366"/>
      <c r="B46" s="367" t="s">
        <v>277</v>
      </c>
      <c r="C46" s="366"/>
      <c r="D46" s="366"/>
      <c r="E46" s="366"/>
      <c r="F46" s="366"/>
      <c r="G46" s="366"/>
      <c r="H46" s="366"/>
    </row>
    <row r="47" spans="1:14" x14ac:dyDescent="0.2">
      <c r="B47" s="352"/>
    </row>
    <row r="48" spans="1:14" x14ac:dyDescent="0.2">
      <c r="A48" s="362"/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</row>
    <row r="49" spans="1:14" ht="17.25" customHeight="1" x14ac:dyDescent="0.2">
      <c r="A49" s="361" t="s">
        <v>259</v>
      </c>
      <c r="N49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C1" sqref="C1"/>
      <pageMargins left="0.70866141732283472" right="0.70866141732283472" top="0.78740157480314965" bottom="0.78740157480314965" header="0.31496062992125984" footer="0.31496062992125984"/>
      <pageSetup paperSize="9" scale="83" orientation="landscape" r:id="rId1"/>
    </customSheetView>
    <customSheetView guid="{92639A7F-88A7-48EC-8D90-A815F71B7425}" scale="90" showGridLines="0" showRowCol="0" fitToPage="1">
      <selection activeCell="C1" sqref="C1"/>
      <pageMargins left="0.70866141732283472" right="0.70866141732283472" top="0.78740157480314965" bottom="0.78740157480314965" header="0.31496062992125984" footer="0.31496062992125984"/>
      <pageSetup paperSize="9" scale="83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83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FF0000"/>
    <pageSetUpPr fitToPage="1"/>
  </sheetPr>
  <dimension ref="A1:R53"/>
  <sheetViews>
    <sheetView showGridLines="0" showRowColHeaders="0" zoomScale="90" zoomScaleNormal="90" workbookViewId="0">
      <selection activeCell="B11" sqref="B11"/>
    </sheetView>
  </sheetViews>
  <sheetFormatPr baseColWidth="10" defaultRowHeight="12.75" x14ac:dyDescent="0.2"/>
  <cols>
    <col min="1" max="1" width="2.28515625" customWidth="1"/>
    <col min="2" max="2" width="29.85546875" customWidth="1"/>
    <col min="3" max="3" width="10" customWidth="1"/>
    <col min="4" max="4" width="6.5703125" customWidth="1"/>
    <col min="5" max="5" width="8.85546875" customWidth="1"/>
    <col min="6" max="6" width="10.7109375" customWidth="1"/>
    <col min="7" max="7" width="16.7109375" customWidth="1"/>
    <col min="8" max="8" width="9.140625" style="131" customWidth="1"/>
    <col min="9" max="9" width="7.7109375" customWidth="1"/>
  </cols>
  <sheetData>
    <row r="1" spans="1:16" ht="18.75" customHeight="1" x14ac:dyDescent="0.2">
      <c r="A1" s="387" t="s">
        <v>84</v>
      </c>
      <c r="B1" s="222"/>
      <c r="C1" s="222"/>
      <c r="D1" s="222"/>
      <c r="E1" s="223" t="s">
        <v>1</v>
      </c>
      <c r="F1" s="223"/>
      <c r="G1" s="390"/>
      <c r="H1" s="438"/>
    </row>
    <row r="2" spans="1:16" ht="24.75" customHeight="1" x14ac:dyDescent="0.2">
      <c r="A2" s="171"/>
      <c r="B2" s="516" t="s">
        <v>85</v>
      </c>
      <c r="C2" s="517"/>
      <c r="D2" s="517"/>
      <c r="E2" s="517"/>
      <c r="F2" s="518"/>
      <c r="G2" s="391"/>
      <c r="H2" s="378"/>
      <c r="J2" s="26" t="s">
        <v>81</v>
      </c>
    </row>
    <row r="3" spans="1:16" ht="15.75" customHeight="1" x14ac:dyDescent="0.2">
      <c r="A3" s="171"/>
      <c r="B3" s="172" t="s">
        <v>278</v>
      </c>
      <c r="C3" s="173"/>
      <c r="D3" s="173"/>
      <c r="E3" s="173"/>
      <c r="F3" s="173"/>
      <c r="G3" s="391" t="s">
        <v>283</v>
      </c>
      <c r="H3" s="378" t="s">
        <v>284</v>
      </c>
    </row>
    <row r="4" spans="1:16" ht="14.25" customHeight="1" x14ac:dyDescent="0.2">
      <c r="A4" s="230"/>
      <c r="B4" s="172" t="s">
        <v>279</v>
      </c>
      <c r="C4" s="173"/>
      <c r="D4" s="173"/>
      <c r="E4" s="231"/>
      <c r="F4" s="231"/>
      <c r="G4" s="391" t="s">
        <v>78</v>
      </c>
      <c r="H4" s="378" t="s">
        <v>87</v>
      </c>
    </row>
    <row r="5" spans="1:16" ht="16.5" customHeight="1" x14ac:dyDescent="0.2">
      <c r="A5" s="230"/>
      <c r="B5" s="172" t="s">
        <v>280</v>
      </c>
      <c r="C5" s="173"/>
      <c r="D5" s="173"/>
      <c r="E5" s="231"/>
      <c r="F5" s="231"/>
      <c r="G5" s="391" t="s">
        <v>14</v>
      </c>
      <c r="H5" s="378" t="s">
        <v>79</v>
      </c>
    </row>
    <row r="6" spans="1:16" ht="13.5" customHeight="1" x14ac:dyDescent="0.2">
      <c r="A6" s="230"/>
      <c r="B6" s="172" t="s">
        <v>76</v>
      </c>
      <c r="C6" s="173"/>
      <c r="D6" s="173"/>
      <c r="E6" s="231"/>
      <c r="F6" s="231"/>
      <c r="G6" s="229" t="s">
        <v>61</v>
      </c>
      <c r="H6" s="262" t="s">
        <v>80</v>
      </c>
      <c r="J6" s="1"/>
      <c r="K6" s="1"/>
      <c r="L6" s="1"/>
      <c r="M6" s="1"/>
      <c r="N6" s="1"/>
      <c r="O6" s="1"/>
      <c r="P6" s="1"/>
    </row>
    <row r="7" spans="1:16" s="404" customFormat="1" ht="18" customHeight="1" x14ac:dyDescent="0.2">
      <c r="A7" s="398"/>
      <c r="B7" s="399" t="s">
        <v>86</v>
      </c>
      <c r="C7" s="400"/>
      <c r="D7" s="400"/>
      <c r="E7" s="401"/>
      <c r="F7" s="401"/>
      <c r="G7" s="402"/>
      <c r="H7" s="439"/>
      <c r="J7" s="415"/>
      <c r="K7" s="415"/>
      <c r="L7" s="415"/>
      <c r="M7" s="415"/>
      <c r="N7" s="415"/>
      <c r="O7" s="415"/>
      <c r="P7" s="415"/>
    </row>
    <row r="8" spans="1:16" s="404" customFormat="1" ht="23.25" customHeight="1" x14ac:dyDescent="0.2">
      <c r="A8" s="405"/>
      <c r="B8" s="405"/>
      <c r="C8" s="405"/>
      <c r="D8" s="405"/>
      <c r="E8" s="405"/>
      <c r="F8" s="405"/>
      <c r="G8" s="406" t="s">
        <v>301</v>
      </c>
      <c r="H8" s="435"/>
      <c r="J8" s="415"/>
      <c r="K8" s="415"/>
      <c r="L8" s="415"/>
      <c r="M8" s="415"/>
      <c r="N8" s="415"/>
      <c r="O8" s="415"/>
      <c r="P8" s="415"/>
    </row>
    <row r="9" spans="1:16" s="404" customFormat="1" ht="26.25" customHeight="1" thickBot="1" x14ac:dyDescent="0.25">
      <c r="A9" s="405"/>
      <c r="B9" s="405"/>
      <c r="C9" s="405"/>
      <c r="D9" s="407"/>
      <c r="E9" s="405"/>
      <c r="F9" s="405"/>
      <c r="G9" s="406" t="s">
        <v>198</v>
      </c>
      <c r="H9" s="435"/>
      <c r="J9" s="303"/>
      <c r="K9" s="436"/>
      <c r="L9" s="437"/>
    </row>
    <row r="10" spans="1:16" ht="14.25" customHeight="1" x14ac:dyDescent="0.2">
      <c r="A10" s="236"/>
      <c r="B10" s="237" t="s">
        <v>319</v>
      </c>
      <c r="C10" s="257">
        <v>65</v>
      </c>
      <c r="D10" s="239" t="s">
        <v>207</v>
      </c>
      <c r="E10" s="240">
        <v>24</v>
      </c>
      <c r="F10" s="241" t="s">
        <v>69</v>
      </c>
      <c r="G10" s="240">
        <f>C10*(E10/60)</f>
        <v>26</v>
      </c>
      <c r="H10" s="264" t="s">
        <v>19</v>
      </c>
      <c r="I10" s="46"/>
      <c r="J10" s="13"/>
      <c r="K10" s="52"/>
      <c r="L10" s="13"/>
    </row>
    <row r="11" spans="1:16" ht="14.25" customHeight="1" x14ac:dyDescent="0.2">
      <c r="A11" s="244"/>
      <c r="B11" s="191" t="s">
        <v>320</v>
      </c>
      <c r="C11" s="259">
        <v>12</v>
      </c>
      <c r="D11" s="176" t="s">
        <v>207</v>
      </c>
      <c r="E11" s="246">
        <v>20</v>
      </c>
      <c r="F11" s="247" t="s">
        <v>69</v>
      </c>
      <c r="G11" s="246">
        <f>C11*(E11/60)</f>
        <v>4</v>
      </c>
      <c r="H11" s="265" t="s">
        <v>19</v>
      </c>
      <c r="I11" s="46"/>
      <c r="J11" s="13"/>
      <c r="K11" s="52"/>
      <c r="L11" s="13"/>
    </row>
    <row r="12" spans="1:16" ht="27.75" customHeight="1" x14ac:dyDescent="0.2">
      <c r="A12" s="244"/>
      <c r="B12" s="258" t="s">
        <v>88</v>
      </c>
      <c r="C12" s="259">
        <v>2</v>
      </c>
      <c r="D12" s="176" t="s">
        <v>207</v>
      </c>
      <c r="E12" s="246">
        <v>10</v>
      </c>
      <c r="F12" s="247" t="s">
        <v>69</v>
      </c>
      <c r="G12" s="246">
        <f>C12*(E12/60)</f>
        <v>0.33333333333333331</v>
      </c>
      <c r="H12" s="265" t="s">
        <v>19</v>
      </c>
      <c r="L12" s="13"/>
    </row>
    <row r="13" spans="1:16" ht="15" customHeight="1" x14ac:dyDescent="0.2">
      <c r="A13" s="244"/>
      <c r="B13" s="176" t="s">
        <v>317</v>
      </c>
      <c r="C13" s="259">
        <v>12</v>
      </c>
      <c r="D13" s="176" t="s">
        <v>207</v>
      </c>
      <c r="E13" s="246">
        <v>37.32</v>
      </c>
      <c r="F13" s="247" t="s">
        <v>69</v>
      </c>
      <c r="G13" s="246">
        <f>C13*(E13/60)</f>
        <v>7.4640000000000004</v>
      </c>
      <c r="H13" s="265" t="s">
        <v>19</v>
      </c>
      <c r="L13" s="13"/>
    </row>
    <row r="14" spans="1:16" ht="13.5" customHeight="1" x14ac:dyDescent="0.2">
      <c r="A14" s="244"/>
      <c r="B14" s="258" t="s">
        <v>318</v>
      </c>
      <c r="C14" s="259">
        <v>10</v>
      </c>
      <c r="D14" s="176" t="s">
        <v>207</v>
      </c>
      <c r="E14" s="246">
        <v>7.8</v>
      </c>
      <c r="F14" s="317" t="s">
        <v>69</v>
      </c>
      <c r="G14" s="250">
        <f>C14*(E14/60)</f>
        <v>1.3</v>
      </c>
      <c r="H14" s="309" t="s">
        <v>19</v>
      </c>
      <c r="L14" s="13"/>
    </row>
    <row r="15" spans="1:16" s="404" customFormat="1" ht="21" customHeight="1" thickBot="1" x14ac:dyDescent="0.25">
      <c r="A15" s="408"/>
      <c r="B15" s="409"/>
      <c r="C15" s="410"/>
      <c r="D15" s="409"/>
      <c r="E15" s="411"/>
      <c r="F15" s="412"/>
      <c r="G15" s="413">
        <f>SUM(G10:G14)</f>
        <v>39.097333333333331</v>
      </c>
      <c r="H15" s="414" t="s">
        <v>19</v>
      </c>
    </row>
    <row r="16" spans="1:16" s="1" customFormat="1" ht="20.25" customHeight="1" x14ac:dyDescent="0.2">
      <c r="A16" s="123"/>
      <c r="B16" s="374" t="s">
        <v>219</v>
      </c>
      <c r="C16" s="17"/>
      <c r="D16" s="17"/>
      <c r="E16" s="24"/>
      <c r="F16" s="16"/>
      <c r="G16" s="323">
        <f>+G15*E17*E18*E19*E20*E21*E22*E23</f>
        <v>39.097333333333331</v>
      </c>
      <c r="H16" s="322" t="s">
        <v>19</v>
      </c>
      <c r="I16" s="267"/>
    </row>
    <row r="17" spans="1:18" x14ac:dyDescent="0.2">
      <c r="A17" s="123"/>
      <c r="B17" s="19" t="s">
        <v>6</v>
      </c>
      <c r="C17" s="17" t="s">
        <v>70</v>
      </c>
      <c r="D17" s="22" t="s">
        <v>4</v>
      </c>
      <c r="E17" s="24">
        <v>1</v>
      </c>
      <c r="F17" s="29"/>
      <c r="G17" s="16"/>
      <c r="H17" s="121"/>
      <c r="I17" s="12"/>
    </row>
    <row r="18" spans="1:18" x14ac:dyDescent="0.2">
      <c r="A18" s="123"/>
      <c r="B18" s="19" t="s">
        <v>7</v>
      </c>
      <c r="C18" s="17" t="s">
        <v>70</v>
      </c>
      <c r="D18" s="22" t="s">
        <v>3</v>
      </c>
      <c r="E18" s="24">
        <v>1</v>
      </c>
      <c r="F18" s="29"/>
      <c r="G18" s="16"/>
      <c r="H18" s="121"/>
      <c r="I18" s="12"/>
    </row>
    <row r="19" spans="1:18" x14ac:dyDescent="0.2">
      <c r="A19" s="123"/>
      <c r="B19" s="268" t="s">
        <v>13</v>
      </c>
      <c r="C19" s="17">
        <v>10</v>
      </c>
      <c r="D19" s="22" t="s">
        <v>27</v>
      </c>
      <c r="E19" s="24">
        <v>1</v>
      </c>
      <c r="F19" s="24"/>
      <c r="G19" s="16"/>
      <c r="H19" s="121"/>
      <c r="I19" s="26"/>
    </row>
    <row r="20" spans="1:18" ht="25.5" x14ac:dyDescent="0.2">
      <c r="A20" s="123"/>
      <c r="B20" s="379" t="s">
        <v>14</v>
      </c>
      <c r="C20" s="266" t="s">
        <v>205</v>
      </c>
      <c r="D20" s="22"/>
      <c r="E20" s="24">
        <v>1</v>
      </c>
      <c r="F20" s="29"/>
      <c r="G20" s="56"/>
      <c r="H20" s="121"/>
    </row>
    <row r="21" spans="1:18" x14ac:dyDescent="0.2">
      <c r="A21" s="123"/>
      <c r="B21" s="19" t="s">
        <v>15</v>
      </c>
      <c r="C21" s="17" t="s">
        <v>70</v>
      </c>
      <c r="D21" s="22" t="s">
        <v>3</v>
      </c>
      <c r="E21" s="24">
        <v>1</v>
      </c>
      <c r="F21" s="29"/>
      <c r="G21" s="16"/>
      <c r="H21" s="121"/>
    </row>
    <row r="22" spans="1:18" x14ac:dyDescent="0.2">
      <c r="A22" s="123"/>
      <c r="B22" s="19" t="s">
        <v>16</v>
      </c>
      <c r="C22" s="17" t="s">
        <v>70</v>
      </c>
      <c r="D22" s="22"/>
      <c r="E22" s="24">
        <v>1</v>
      </c>
      <c r="F22" s="29"/>
      <c r="G22" s="16"/>
      <c r="H22" s="121"/>
      <c r="J22" s="27"/>
      <c r="K22" s="27"/>
      <c r="L22" s="370"/>
      <c r="M22" s="370"/>
      <c r="N22" s="370"/>
      <c r="O22" s="370"/>
      <c r="P22" s="370"/>
      <c r="Q22" s="370"/>
      <c r="R22" s="370"/>
    </row>
    <row r="23" spans="1:18" x14ac:dyDescent="0.2">
      <c r="A23" s="124"/>
      <c r="B23" s="20" t="s">
        <v>17</v>
      </c>
      <c r="C23" s="57" t="s">
        <v>70</v>
      </c>
      <c r="D23" s="23" t="s">
        <v>2</v>
      </c>
      <c r="E23" s="25">
        <v>1</v>
      </c>
      <c r="F23" s="30"/>
      <c r="G23" s="18"/>
      <c r="H23" s="129"/>
    </row>
    <row r="24" spans="1:18" s="1" customFormat="1" ht="18.75" customHeight="1" x14ac:dyDescent="0.2">
      <c r="A24" s="123"/>
      <c r="B24" s="430" t="s">
        <v>8</v>
      </c>
      <c r="C24" s="17"/>
      <c r="D24" s="17"/>
      <c r="E24" s="24"/>
      <c r="F24" s="16"/>
      <c r="G24" s="323">
        <f>+G15*E25*E26*E27*E28*E29*E30*E31</f>
        <v>39.097333333333331</v>
      </c>
      <c r="H24" s="322" t="s">
        <v>19</v>
      </c>
      <c r="I24" s="267"/>
    </row>
    <row r="25" spans="1:18" x14ac:dyDescent="0.2">
      <c r="A25" s="123"/>
      <c r="B25" s="19" t="s">
        <v>6</v>
      </c>
      <c r="C25" s="17" t="s">
        <v>70</v>
      </c>
      <c r="D25" s="22" t="s">
        <v>4</v>
      </c>
      <c r="E25" s="24">
        <v>1</v>
      </c>
      <c r="F25" s="29"/>
      <c r="G25" s="16"/>
      <c r="H25" s="121"/>
      <c r="I25" s="12"/>
    </row>
    <row r="26" spans="1:18" x14ac:dyDescent="0.2">
      <c r="A26" s="123"/>
      <c r="B26" s="19" t="s">
        <v>7</v>
      </c>
      <c r="C26" s="17" t="s">
        <v>70</v>
      </c>
      <c r="D26" s="22" t="s">
        <v>3</v>
      </c>
      <c r="E26" s="24">
        <v>1</v>
      </c>
      <c r="F26" s="29"/>
      <c r="G26" s="16"/>
      <c r="H26" s="121"/>
      <c r="I26" s="12"/>
    </row>
    <row r="27" spans="1:18" x14ac:dyDescent="0.2">
      <c r="A27" s="123"/>
      <c r="B27" s="268" t="s">
        <v>13</v>
      </c>
      <c r="C27" s="17" t="s">
        <v>26</v>
      </c>
      <c r="D27" s="22" t="s">
        <v>27</v>
      </c>
      <c r="E27" s="24">
        <v>1</v>
      </c>
      <c r="F27" s="24"/>
      <c r="G27" s="16"/>
      <c r="H27" s="121"/>
      <c r="I27" s="26"/>
    </row>
    <row r="28" spans="1:18" ht="25.5" x14ac:dyDescent="0.2">
      <c r="A28" s="123"/>
      <c r="B28" s="268" t="s">
        <v>14</v>
      </c>
      <c r="C28" s="266" t="s">
        <v>205</v>
      </c>
      <c r="D28" s="22"/>
      <c r="E28" s="24">
        <v>1</v>
      </c>
      <c r="F28" s="29"/>
      <c r="G28" s="56"/>
      <c r="H28" s="121"/>
    </row>
    <row r="29" spans="1:18" x14ac:dyDescent="0.2">
      <c r="A29" s="123"/>
      <c r="B29" s="19" t="s">
        <v>15</v>
      </c>
      <c r="C29" s="17" t="s">
        <v>70</v>
      </c>
      <c r="D29" s="22" t="s">
        <v>3</v>
      </c>
      <c r="E29" s="24">
        <v>1</v>
      </c>
      <c r="F29" s="29"/>
      <c r="G29" s="16"/>
      <c r="H29" s="121"/>
    </row>
    <row r="30" spans="1:18" x14ac:dyDescent="0.2">
      <c r="A30" s="123"/>
      <c r="B30" s="19" t="s">
        <v>16</v>
      </c>
      <c r="C30" s="17" t="s">
        <v>70</v>
      </c>
      <c r="D30" s="22"/>
      <c r="E30" s="24">
        <v>1</v>
      </c>
      <c r="F30" s="29"/>
      <c r="G30" s="16"/>
      <c r="H30" s="121"/>
    </row>
    <row r="31" spans="1:18" x14ac:dyDescent="0.2">
      <c r="A31" s="124"/>
      <c r="B31" s="20" t="s">
        <v>17</v>
      </c>
      <c r="C31" s="57" t="s">
        <v>70</v>
      </c>
      <c r="D31" s="23" t="s">
        <v>2</v>
      </c>
      <c r="E31" s="25">
        <v>1</v>
      </c>
      <c r="F31" s="30"/>
      <c r="G31" s="18"/>
      <c r="H31" s="129"/>
    </row>
    <row r="32" spans="1:18" ht="17.25" customHeight="1" x14ac:dyDescent="0.2">
      <c r="A32" s="125"/>
      <c r="B32" s="118" t="s">
        <v>0</v>
      </c>
      <c r="C32" s="42"/>
      <c r="D32" s="42"/>
      <c r="E32" s="24"/>
      <c r="F32" s="7"/>
      <c r="G32" s="321">
        <f>+G15*E33*E34*E35*E36*E37*E38*E39</f>
        <v>65.683519999999987</v>
      </c>
      <c r="H32" s="322" t="s">
        <v>19</v>
      </c>
      <c r="I32" s="267"/>
    </row>
    <row r="33" spans="1:9" x14ac:dyDescent="0.2">
      <c r="A33" s="123"/>
      <c r="B33" s="19" t="s">
        <v>6</v>
      </c>
      <c r="C33" s="17" t="s">
        <v>70</v>
      </c>
      <c r="D33" s="22" t="s">
        <v>4</v>
      </c>
      <c r="E33" s="24">
        <v>1</v>
      </c>
      <c r="F33" s="29"/>
      <c r="G33" s="16"/>
      <c r="H33" s="121"/>
      <c r="I33" s="12"/>
    </row>
    <row r="34" spans="1:9" x14ac:dyDescent="0.2">
      <c r="A34" s="123"/>
      <c r="B34" s="19" t="s">
        <v>7</v>
      </c>
      <c r="C34" s="17" t="s">
        <v>70</v>
      </c>
      <c r="D34" s="22" t="s">
        <v>3</v>
      </c>
      <c r="E34" s="24">
        <v>1</v>
      </c>
      <c r="F34" s="29"/>
      <c r="G34" s="16"/>
      <c r="H34" s="121"/>
    </row>
    <row r="35" spans="1:9" x14ac:dyDescent="0.2">
      <c r="A35" s="123"/>
      <c r="B35" s="268" t="s">
        <v>13</v>
      </c>
      <c r="C35" s="17" t="s">
        <v>28</v>
      </c>
      <c r="D35" s="22" t="s">
        <v>27</v>
      </c>
      <c r="E35" s="24">
        <v>1.4</v>
      </c>
      <c r="F35" s="313"/>
      <c r="G35" s="16"/>
      <c r="H35" s="121"/>
      <c r="I35" s="26"/>
    </row>
    <row r="36" spans="1:9" ht="25.5" x14ac:dyDescent="0.2">
      <c r="A36" s="123"/>
      <c r="B36" s="379" t="s">
        <v>14</v>
      </c>
      <c r="C36" s="266" t="s">
        <v>218</v>
      </c>
      <c r="D36" s="22"/>
      <c r="E36" s="24">
        <v>1.2</v>
      </c>
      <c r="F36" s="29"/>
      <c r="G36" s="16"/>
      <c r="H36" s="121"/>
      <c r="I36" s="26"/>
    </row>
    <row r="37" spans="1:9" x14ac:dyDescent="0.2">
      <c r="A37" s="123"/>
      <c r="B37" s="19" t="s">
        <v>15</v>
      </c>
      <c r="C37" s="17" t="s">
        <v>70</v>
      </c>
      <c r="D37" s="22" t="s">
        <v>3</v>
      </c>
      <c r="E37" s="24">
        <v>1</v>
      </c>
      <c r="F37" s="29"/>
      <c r="G37" s="16"/>
      <c r="H37" s="121"/>
    </row>
    <row r="38" spans="1:9" x14ac:dyDescent="0.2">
      <c r="A38" s="123"/>
      <c r="B38" s="19" t="s">
        <v>16</v>
      </c>
      <c r="C38" s="17" t="s">
        <v>70</v>
      </c>
      <c r="D38" s="22"/>
      <c r="E38" s="24">
        <v>1</v>
      </c>
      <c r="F38" s="29"/>
      <c r="G38" s="16"/>
      <c r="H38" s="121"/>
    </row>
    <row r="39" spans="1:9" x14ac:dyDescent="0.2">
      <c r="A39" s="124"/>
      <c r="B39" s="20" t="s">
        <v>17</v>
      </c>
      <c r="C39" s="57" t="s">
        <v>70</v>
      </c>
      <c r="D39" s="23" t="s">
        <v>2</v>
      </c>
      <c r="E39" s="25">
        <v>1</v>
      </c>
      <c r="F39" s="30"/>
      <c r="G39" s="18"/>
      <c r="H39" s="129"/>
    </row>
    <row r="40" spans="1:9" ht="18.75" customHeight="1" x14ac:dyDescent="0.2">
      <c r="A40" s="126"/>
      <c r="B40" s="375" t="s">
        <v>5</v>
      </c>
      <c r="C40" s="17"/>
      <c r="D40" s="42"/>
      <c r="E40" s="24"/>
      <c r="F40" s="7"/>
      <c r="G40" s="321">
        <f>+G15*E41*E42*E43*E44*E45*E46*E47</f>
        <v>131.36703999999997</v>
      </c>
      <c r="H40" s="322" t="s">
        <v>19</v>
      </c>
      <c r="I40" s="267"/>
    </row>
    <row r="41" spans="1:9" x14ac:dyDescent="0.2">
      <c r="A41" s="123"/>
      <c r="B41" s="19" t="s">
        <v>6</v>
      </c>
      <c r="C41" s="17" t="s">
        <v>220</v>
      </c>
      <c r="D41" s="22" t="s">
        <v>4</v>
      </c>
      <c r="E41" s="24">
        <v>1.4</v>
      </c>
      <c r="F41" s="29"/>
      <c r="G41" s="16"/>
      <c r="H41" s="121"/>
      <c r="I41" s="26"/>
    </row>
    <row r="42" spans="1:9" x14ac:dyDescent="0.2">
      <c r="A42" s="123"/>
      <c r="B42" s="19" t="s">
        <v>7</v>
      </c>
      <c r="C42" s="17" t="s">
        <v>70</v>
      </c>
      <c r="D42" s="22" t="s">
        <v>3</v>
      </c>
      <c r="E42" s="24">
        <v>1</v>
      </c>
      <c r="F42" s="29"/>
      <c r="G42" s="16"/>
      <c r="H42" s="121"/>
    </row>
    <row r="43" spans="1:9" x14ac:dyDescent="0.2">
      <c r="A43" s="123"/>
      <c r="B43" s="268" t="s">
        <v>13</v>
      </c>
      <c r="C43" s="17" t="s">
        <v>217</v>
      </c>
      <c r="D43" s="22" t="s">
        <v>27</v>
      </c>
      <c r="E43" s="24">
        <v>2</v>
      </c>
      <c r="F43" s="24"/>
      <c r="G43" s="16"/>
      <c r="H43" s="121"/>
      <c r="I43" s="26"/>
    </row>
    <row r="44" spans="1:9" ht="25.5" x14ac:dyDescent="0.2">
      <c r="A44" s="123"/>
      <c r="B44" s="379" t="s">
        <v>14</v>
      </c>
      <c r="C44" s="266" t="s">
        <v>218</v>
      </c>
      <c r="D44" s="22"/>
      <c r="E44" s="24">
        <v>1.2</v>
      </c>
      <c r="F44" s="29"/>
      <c r="G44" s="16"/>
      <c r="H44" s="121"/>
      <c r="I44" s="26"/>
    </row>
    <row r="45" spans="1:9" x14ac:dyDescent="0.2">
      <c r="A45" s="123"/>
      <c r="B45" s="19" t="s">
        <v>15</v>
      </c>
      <c r="C45" s="17" t="s">
        <v>70</v>
      </c>
      <c r="D45" s="22" t="s">
        <v>3</v>
      </c>
      <c r="E45" s="24">
        <v>1</v>
      </c>
      <c r="F45" s="29"/>
      <c r="G45" s="16"/>
      <c r="H45" s="121"/>
    </row>
    <row r="46" spans="1:9" x14ac:dyDescent="0.2">
      <c r="A46" s="123"/>
      <c r="B46" s="19" t="s">
        <v>16</v>
      </c>
      <c r="C46" s="17" t="s">
        <v>70</v>
      </c>
      <c r="D46" s="22"/>
      <c r="E46" s="24">
        <v>1</v>
      </c>
      <c r="F46" s="29"/>
      <c r="G46" s="16"/>
      <c r="H46" s="121"/>
    </row>
    <row r="47" spans="1:9" ht="13.5" thickBot="1" x14ac:dyDescent="0.25">
      <c r="A47" s="127"/>
      <c r="B47" s="38" t="s">
        <v>17</v>
      </c>
      <c r="C47" s="58" t="s">
        <v>70</v>
      </c>
      <c r="D47" s="48" t="s">
        <v>2</v>
      </c>
      <c r="E47" s="39">
        <v>1</v>
      </c>
      <c r="F47" s="44"/>
      <c r="G47" s="40"/>
      <c r="H47" s="122"/>
    </row>
    <row r="48" spans="1:9" x14ac:dyDescent="0.2">
      <c r="A48" s="6"/>
      <c r="B48" s="7"/>
      <c r="C48" s="8"/>
      <c r="D48" s="9"/>
      <c r="E48" s="5"/>
      <c r="F48" s="8"/>
      <c r="G48" s="10"/>
      <c r="H48" s="130"/>
    </row>
    <row r="49" spans="1:14" x14ac:dyDescent="0.2">
      <c r="A49" s="364"/>
      <c r="B49" s="365" t="s">
        <v>272</v>
      </c>
      <c r="C49" s="364"/>
      <c r="D49" s="364"/>
      <c r="E49" s="364"/>
      <c r="F49" s="364"/>
      <c r="G49" s="364"/>
      <c r="H49" s="364"/>
    </row>
    <row r="50" spans="1:14" x14ac:dyDescent="0.2">
      <c r="A50" s="366"/>
      <c r="B50" s="367" t="s">
        <v>277</v>
      </c>
      <c r="C50" s="366"/>
      <c r="D50" s="366"/>
      <c r="E50" s="366"/>
      <c r="F50" s="366"/>
      <c r="G50" s="366"/>
      <c r="H50" s="366"/>
    </row>
    <row r="51" spans="1:14" x14ac:dyDescent="0.2">
      <c r="B51" s="352"/>
      <c r="C51" s="52"/>
      <c r="D51" s="13"/>
    </row>
    <row r="52" spans="1:14" x14ac:dyDescent="0.2">
      <c r="A52" s="362"/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</row>
    <row r="53" spans="1:14" ht="17.25" customHeight="1" x14ac:dyDescent="0.2">
      <c r="A53" s="361" t="s">
        <v>259</v>
      </c>
      <c r="H53"/>
      <c r="N53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B11" sqref="B11"/>
      <pageMargins left="0.70866141732283472" right="0.70866141732283472" top="0.78740157480314965" bottom="0.78740157480314965" header="0.31496062992125984" footer="0.31496062992125984"/>
      <pageSetup paperSize="9" scale="78" orientation="landscape" r:id="rId1"/>
    </customSheetView>
    <customSheetView guid="{92639A7F-88A7-48EC-8D90-A815F71B7425}" scale="90" showGridLines="0" showRowCol="0" fitToPage="1">
      <selection activeCell="B11" sqref="B11"/>
      <pageMargins left="0.70866141732283472" right="0.70866141732283472" top="0.78740157480314965" bottom="0.78740157480314965" header="0.31496062992125984" footer="0.31496062992125984"/>
      <pageSetup paperSize="9" scale="78" orientation="landscape" r:id="rId2"/>
    </customSheetView>
  </customSheetViews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78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00B050"/>
    <pageSetUpPr fitToPage="1"/>
  </sheetPr>
  <dimension ref="A1:P44"/>
  <sheetViews>
    <sheetView showGridLines="0" showRowColHeaders="0" zoomScale="90" zoomScaleNormal="90" workbookViewId="0">
      <selection activeCell="C1" sqref="C1"/>
    </sheetView>
  </sheetViews>
  <sheetFormatPr baseColWidth="10" defaultRowHeight="12.75" x14ac:dyDescent="0.2"/>
  <cols>
    <col min="1" max="1" width="2.28515625" customWidth="1"/>
    <col min="2" max="2" width="29.5703125" customWidth="1"/>
    <col min="3" max="3" width="10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style="131" customWidth="1"/>
    <col min="9" max="9" width="7.7109375" customWidth="1"/>
  </cols>
  <sheetData>
    <row r="1" spans="1:16" ht="18.75" customHeight="1" x14ac:dyDescent="0.2">
      <c r="A1" s="387" t="s">
        <v>37</v>
      </c>
      <c r="B1" s="389"/>
      <c r="C1" s="222"/>
      <c r="D1" s="222"/>
      <c r="E1" s="223" t="s">
        <v>1</v>
      </c>
      <c r="F1" s="428"/>
      <c r="G1" s="441"/>
      <c r="H1" s="442"/>
    </row>
    <row r="2" spans="1:16" ht="24" customHeight="1" x14ac:dyDescent="0.2">
      <c r="A2" s="171"/>
      <c r="B2" s="226" t="s">
        <v>38</v>
      </c>
      <c r="C2" s="173"/>
      <c r="D2" s="173"/>
      <c r="E2" s="173"/>
      <c r="F2" s="429"/>
      <c r="G2" s="396" t="s">
        <v>41</v>
      </c>
      <c r="H2" s="397" t="s">
        <v>44</v>
      </c>
      <c r="J2" s="26" t="s">
        <v>296</v>
      </c>
    </row>
    <row r="3" spans="1:16" ht="18" customHeight="1" x14ac:dyDescent="0.2">
      <c r="A3" s="171"/>
      <c r="B3" s="172" t="s">
        <v>39</v>
      </c>
      <c r="C3" s="173"/>
      <c r="D3" s="173"/>
      <c r="E3" s="173"/>
      <c r="F3" s="429"/>
      <c r="G3" s="227" t="s">
        <v>42</v>
      </c>
      <c r="H3" s="262" t="s">
        <v>43</v>
      </c>
    </row>
    <row r="4" spans="1:16" s="404" customFormat="1" ht="21" customHeight="1" x14ac:dyDescent="0.2">
      <c r="A4" s="398"/>
      <c r="B4" s="432" t="s">
        <v>206</v>
      </c>
      <c r="C4" s="432"/>
      <c r="D4" s="432"/>
      <c r="E4" s="433"/>
      <c r="F4" s="434"/>
      <c r="G4" s="402" t="s">
        <v>34</v>
      </c>
      <c r="H4" s="418" t="s">
        <v>194</v>
      </c>
    </row>
    <row r="5" spans="1:16" s="404" customFormat="1" ht="20.25" customHeight="1" x14ac:dyDescent="0.2">
      <c r="A5" s="405"/>
      <c r="B5" s="405"/>
      <c r="C5" s="405"/>
      <c r="D5" s="405"/>
      <c r="E5" s="405"/>
      <c r="F5" s="405"/>
      <c r="G5" s="406" t="s">
        <v>302</v>
      </c>
      <c r="H5" s="435"/>
      <c r="J5" s="415"/>
      <c r="K5" s="415"/>
      <c r="L5" s="415"/>
      <c r="M5" s="415"/>
      <c r="N5" s="415"/>
      <c r="O5" s="415"/>
      <c r="P5" s="415"/>
    </row>
    <row r="6" spans="1:16" s="404" customFormat="1" ht="24.75" customHeight="1" thickBot="1" x14ac:dyDescent="0.25">
      <c r="A6" s="405"/>
      <c r="B6" s="405"/>
      <c r="C6" s="405"/>
      <c r="D6" s="407"/>
      <c r="E6" s="405"/>
      <c r="F6" s="443"/>
      <c r="G6" s="406" t="s">
        <v>198</v>
      </c>
      <c r="H6" s="435"/>
      <c r="J6" s="415"/>
      <c r="K6" s="415"/>
      <c r="L6" s="415"/>
      <c r="M6" s="415"/>
      <c r="N6" s="415"/>
      <c r="O6" s="415"/>
      <c r="P6" s="415"/>
    </row>
    <row r="7" spans="1:16" ht="20.25" customHeight="1" x14ac:dyDescent="0.2">
      <c r="A7" s="236"/>
      <c r="B7" s="237" t="s">
        <v>319</v>
      </c>
      <c r="C7" s="238">
        <v>3.5</v>
      </c>
      <c r="D7" s="239" t="s">
        <v>207</v>
      </c>
      <c r="E7" s="240">
        <v>24</v>
      </c>
      <c r="F7" s="317" t="s">
        <v>69</v>
      </c>
      <c r="G7" s="270">
        <f>+C7*(E7/60)</f>
        <v>1.4000000000000001</v>
      </c>
      <c r="H7" s="312" t="s">
        <v>19</v>
      </c>
      <c r="I7" s="46"/>
      <c r="J7" s="26"/>
      <c r="K7" s="8"/>
      <c r="L7" s="9"/>
      <c r="M7" s="5"/>
      <c r="N7" s="8"/>
      <c r="O7" s="10"/>
    </row>
    <row r="8" spans="1:16" s="404" customFormat="1" ht="21" customHeight="1" thickBot="1" x14ac:dyDescent="0.25">
      <c r="A8" s="408"/>
      <c r="B8" s="440"/>
      <c r="C8" s="410"/>
      <c r="D8" s="409"/>
      <c r="E8" s="411"/>
      <c r="F8" s="412"/>
      <c r="G8" s="413">
        <f>SUM(G7:G7)</f>
        <v>1.4000000000000001</v>
      </c>
      <c r="H8" s="414" t="s">
        <v>19</v>
      </c>
      <c r="J8" s="406"/>
    </row>
    <row r="9" spans="1:16" s="1" customFormat="1" ht="21.75" customHeight="1" x14ac:dyDescent="0.2">
      <c r="A9" s="31"/>
      <c r="B9" s="374" t="s">
        <v>219</v>
      </c>
      <c r="C9" s="17"/>
      <c r="D9" s="17"/>
      <c r="E9" s="24"/>
      <c r="F9" s="16"/>
      <c r="G9" s="323">
        <f>+G8*E10*E11*E12*E13*E15*E14*E16</f>
        <v>1.4000000000000001</v>
      </c>
      <c r="H9" s="322" t="s">
        <v>19</v>
      </c>
      <c r="I9" s="267"/>
      <c r="J9" s="28"/>
      <c r="K9"/>
      <c r="L9"/>
      <c r="M9"/>
      <c r="N9"/>
      <c r="O9"/>
    </row>
    <row r="10" spans="1:16" x14ac:dyDescent="0.2">
      <c r="A10" s="31"/>
      <c r="B10" s="19" t="s">
        <v>6</v>
      </c>
      <c r="C10" s="17" t="s">
        <v>70</v>
      </c>
      <c r="D10" s="22" t="s">
        <v>4</v>
      </c>
      <c r="E10" s="24">
        <v>1</v>
      </c>
      <c r="F10" s="29"/>
      <c r="G10" s="16"/>
      <c r="H10" s="121"/>
      <c r="I10" s="12"/>
    </row>
    <row r="11" spans="1:16" x14ac:dyDescent="0.2">
      <c r="A11" s="31"/>
      <c r="B11" s="19" t="s">
        <v>7</v>
      </c>
      <c r="C11" s="17" t="s">
        <v>70</v>
      </c>
      <c r="D11" s="22" t="s">
        <v>3</v>
      </c>
      <c r="E11" s="24">
        <v>1</v>
      </c>
      <c r="F11" s="29"/>
      <c r="G11" s="16"/>
      <c r="H11" s="121"/>
      <c r="I11" s="12"/>
      <c r="J11" s="13"/>
      <c r="K11" s="13"/>
      <c r="L11" s="13"/>
      <c r="M11" s="53"/>
    </row>
    <row r="12" spans="1:16" x14ac:dyDescent="0.2">
      <c r="A12" s="31"/>
      <c r="B12" s="268" t="s">
        <v>13</v>
      </c>
      <c r="C12" s="17" t="s">
        <v>154</v>
      </c>
      <c r="D12" s="22" t="s">
        <v>27</v>
      </c>
      <c r="E12" s="24">
        <v>1</v>
      </c>
      <c r="F12" s="29"/>
      <c r="G12" s="16"/>
      <c r="H12" s="121"/>
      <c r="I12" s="26"/>
    </row>
    <row r="13" spans="1:16" x14ac:dyDescent="0.2">
      <c r="A13" s="31"/>
      <c r="B13" s="19" t="s">
        <v>14</v>
      </c>
      <c r="C13" s="17" t="s">
        <v>70</v>
      </c>
      <c r="D13" s="22"/>
      <c r="E13" s="24">
        <v>1</v>
      </c>
      <c r="F13" s="29"/>
      <c r="G13" s="16"/>
      <c r="H13" s="121"/>
    </row>
    <row r="14" spans="1:16" x14ac:dyDescent="0.2">
      <c r="A14" s="31"/>
      <c r="B14" s="19" t="s">
        <v>41</v>
      </c>
      <c r="C14" s="17">
        <v>1</v>
      </c>
      <c r="D14" s="22" t="s">
        <v>9</v>
      </c>
      <c r="E14" s="24">
        <v>1</v>
      </c>
      <c r="F14" s="29"/>
      <c r="G14" s="16"/>
      <c r="H14" s="121"/>
    </row>
    <row r="15" spans="1:16" x14ac:dyDescent="0.2">
      <c r="A15" s="31"/>
      <c r="B15" s="19" t="s">
        <v>16</v>
      </c>
      <c r="C15" s="17" t="s">
        <v>70</v>
      </c>
      <c r="D15" s="22"/>
      <c r="E15" s="24">
        <v>1</v>
      </c>
      <c r="F15" s="29"/>
      <c r="G15" s="16"/>
      <c r="H15" s="121"/>
    </row>
    <row r="16" spans="1:16" x14ac:dyDescent="0.2">
      <c r="A16" s="33"/>
      <c r="B16" s="20" t="s">
        <v>17</v>
      </c>
      <c r="C16" s="57" t="s">
        <v>70</v>
      </c>
      <c r="D16" s="23" t="s">
        <v>2</v>
      </c>
      <c r="E16" s="25">
        <v>1</v>
      </c>
      <c r="F16" s="30"/>
      <c r="G16" s="18"/>
      <c r="H16" s="129"/>
    </row>
    <row r="17" spans="1:9" s="1" customFormat="1" ht="19.5" customHeight="1" x14ac:dyDescent="0.2">
      <c r="A17" s="31"/>
      <c r="B17" s="430" t="s">
        <v>8</v>
      </c>
      <c r="C17" s="17"/>
      <c r="D17" s="17"/>
      <c r="E17" s="24"/>
      <c r="F17" s="16"/>
      <c r="G17" s="323">
        <f>+G8*E18*E19*E20*E21*E22*E23*E24</f>
        <v>1.4000000000000001</v>
      </c>
      <c r="H17" s="322" t="s">
        <v>19</v>
      </c>
      <c r="I17" s="267"/>
    </row>
    <row r="18" spans="1:9" x14ac:dyDescent="0.2">
      <c r="A18" s="31"/>
      <c r="B18" s="19" t="s">
        <v>6</v>
      </c>
      <c r="C18" s="17" t="s">
        <v>70</v>
      </c>
      <c r="D18" s="22" t="s">
        <v>4</v>
      </c>
      <c r="E18" s="24">
        <v>1</v>
      </c>
      <c r="F18" s="29"/>
      <c r="G18" s="16"/>
      <c r="H18" s="121"/>
      <c r="I18" s="12"/>
    </row>
    <row r="19" spans="1:9" x14ac:dyDescent="0.2">
      <c r="A19" s="31"/>
      <c r="B19" s="19" t="s">
        <v>7</v>
      </c>
      <c r="C19" s="17" t="s">
        <v>70</v>
      </c>
      <c r="D19" s="22" t="s">
        <v>3</v>
      </c>
      <c r="E19" s="24">
        <v>1</v>
      </c>
      <c r="F19" s="29"/>
      <c r="G19" s="16"/>
      <c r="H19" s="121"/>
      <c r="I19" s="12"/>
    </row>
    <row r="20" spans="1:9" x14ac:dyDescent="0.2">
      <c r="A20" s="31"/>
      <c r="B20" s="268" t="s">
        <v>13</v>
      </c>
      <c r="C20" s="17" t="s">
        <v>154</v>
      </c>
      <c r="D20" s="22" t="s">
        <v>27</v>
      </c>
      <c r="E20" s="24">
        <v>1</v>
      </c>
      <c r="F20" s="29"/>
      <c r="G20" s="16"/>
      <c r="H20" s="121"/>
      <c r="I20" s="26"/>
    </row>
    <row r="21" spans="1:9" x14ac:dyDescent="0.2">
      <c r="A21" s="31"/>
      <c r="B21" s="19" t="s">
        <v>14</v>
      </c>
      <c r="C21" s="17" t="s">
        <v>70</v>
      </c>
      <c r="D21" s="22"/>
      <c r="E21" s="24">
        <v>1</v>
      </c>
      <c r="F21" s="29"/>
      <c r="G21" s="16"/>
      <c r="H21" s="121"/>
    </row>
    <row r="22" spans="1:9" x14ac:dyDescent="0.2">
      <c r="A22" s="31"/>
      <c r="B22" s="19" t="s">
        <v>41</v>
      </c>
      <c r="C22" s="17">
        <v>1</v>
      </c>
      <c r="D22" s="22" t="s">
        <v>9</v>
      </c>
      <c r="E22" s="24">
        <v>1</v>
      </c>
      <c r="F22" s="29"/>
      <c r="G22" s="16"/>
      <c r="H22" s="121"/>
    </row>
    <row r="23" spans="1:9" x14ac:dyDescent="0.2">
      <c r="A23" s="31"/>
      <c r="B23" s="19" t="s">
        <v>16</v>
      </c>
      <c r="C23" s="17" t="s">
        <v>70</v>
      </c>
      <c r="D23" s="22"/>
      <c r="E23" s="24">
        <v>1</v>
      </c>
      <c r="F23" s="29"/>
      <c r="G23" s="16"/>
      <c r="H23" s="121"/>
    </row>
    <row r="24" spans="1:9" x14ac:dyDescent="0.2">
      <c r="A24" s="33"/>
      <c r="B24" s="20" t="s">
        <v>17</v>
      </c>
      <c r="C24" s="57" t="s">
        <v>70</v>
      </c>
      <c r="D24" s="23" t="s">
        <v>2</v>
      </c>
      <c r="E24" s="25">
        <v>1</v>
      </c>
      <c r="F24" s="30"/>
      <c r="G24" s="18"/>
      <c r="H24" s="129"/>
    </row>
    <row r="25" spans="1:9" ht="19.5" customHeight="1" x14ac:dyDescent="0.2">
      <c r="A25" s="35"/>
      <c r="B25" s="118" t="s">
        <v>0</v>
      </c>
      <c r="C25" s="42"/>
      <c r="D25" s="42"/>
      <c r="E25" s="43"/>
      <c r="F25" s="7"/>
      <c r="G25" s="321">
        <f>+G8*E26*E27*E28*E29*E30*E31*E32</f>
        <v>1.96</v>
      </c>
      <c r="H25" s="322" t="s">
        <v>19</v>
      </c>
      <c r="I25" s="269"/>
    </row>
    <row r="26" spans="1:9" x14ac:dyDescent="0.2">
      <c r="A26" s="31"/>
      <c r="B26" s="19" t="s">
        <v>6</v>
      </c>
      <c r="C26" s="17" t="s">
        <v>70</v>
      </c>
      <c r="D26" s="22" t="s">
        <v>4</v>
      </c>
      <c r="E26" s="24">
        <v>1</v>
      </c>
      <c r="F26" s="29"/>
      <c r="G26" s="16"/>
      <c r="H26" s="121"/>
      <c r="I26" s="12"/>
    </row>
    <row r="27" spans="1:9" x14ac:dyDescent="0.2">
      <c r="A27" s="31"/>
      <c r="B27" s="19" t="s">
        <v>7</v>
      </c>
      <c r="C27" s="17" t="s">
        <v>70</v>
      </c>
      <c r="D27" s="22" t="s">
        <v>3</v>
      </c>
      <c r="E27" s="24">
        <v>1</v>
      </c>
      <c r="F27" s="29"/>
      <c r="G27" s="16"/>
      <c r="H27" s="121"/>
    </row>
    <row r="28" spans="1:9" x14ac:dyDescent="0.2">
      <c r="A28" s="31"/>
      <c r="B28" s="268" t="s">
        <v>13</v>
      </c>
      <c r="C28" s="17" t="s">
        <v>28</v>
      </c>
      <c r="D28" s="22" t="s">
        <v>27</v>
      </c>
      <c r="E28" s="24">
        <v>1.4</v>
      </c>
      <c r="F28" s="16"/>
      <c r="G28" s="16"/>
      <c r="H28" s="121"/>
      <c r="I28" s="26"/>
    </row>
    <row r="29" spans="1:9" x14ac:dyDescent="0.2">
      <c r="A29" s="31"/>
      <c r="B29" s="19" t="s">
        <v>14</v>
      </c>
      <c r="C29" s="17" t="s">
        <v>70</v>
      </c>
      <c r="D29" s="22"/>
      <c r="E29" s="24">
        <v>1</v>
      </c>
      <c r="F29" s="29"/>
      <c r="G29" s="16"/>
      <c r="H29" s="121"/>
      <c r="I29" s="27"/>
    </row>
    <row r="30" spans="1:9" x14ac:dyDescent="0.2">
      <c r="A30" s="31"/>
      <c r="B30" s="19" t="s">
        <v>41</v>
      </c>
      <c r="C30" s="17">
        <v>1</v>
      </c>
      <c r="D30" s="22" t="s">
        <v>9</v>
      </c>
      <c r="E30" s="24">
        <v>1</v>
      </c>
      <c r="F30" s="29"/>
      <c r="G30" s="16"/>
      <c r="H30" s="121"/>
      <c r="I30" s="26"/>
    </row>
    <row r="31" spans="1:9" x14ac:dyDescent="0.2">
      <c r="A31" s="31"/>
      <c r="B31" s="19" t="s">
        <v>16</v>
      </c>
      <c r="C31" s="17" t="s">
        <v>70</v>
      </c>
      <c r="D31" s="22"/>
      <c r="E31" s="24">
        <v>1</v>
      </c>
      <c r="F31" s="29"/>
      <c r="G31" s="16"/>
      <c r="H31" s="121"/>
    </row>
    <row r="32" spans="1:9" x14ac:dyDescent="0.2">
      <c r="A32" s="33"/>
      <c r="B32" s="20" t="s">
        <v>17</v>
      </c>
      <c r="C32" s="57" t="s">
        <v>70</v>
      </c>
      <c r="D32" s="23" t="s">
        <v>2</v>
      </c>
      <c r="E32" s="25">
        <v>1</v>
      </c>
      <c r="F32" s="30"/>
      <c r="G32" s="18"/>
      <c r="H32" s="129"/>
    </row>
    <row r="33" spans="1:14" ht="21" customHeight="1" x14ac:dyDescent="0.2">
      <c r="A33" s="36"/>
      <c r="B33" s="375" t="s">
        <v>5</v>
      </c>
      <c r="C33" s="17" t="s">
        <v>70</v>
      </c>
      <c r="D33" s="42"/>
      <c r="E33" s="43"/>
      <c r="F33" s="7"/>
      <c r="G33" s="321">
        <f>+G8*E34*E35*E36*E37*E38*E39*E40</f>
        <v>2.8000000000000003</v>
      </c>
      <c r="H33" s="322" t="s">
        <v>19</v>
      </c>
      <c r="I33" s="269"/>
    </row>
    <row r="34" spans="1:14" x14ac:dyDescent="0.2">
      <c r="A34" s="31"/>
      <c r="B34" s="19" t="s">
        <v>6</v>
      </c>
      <c r="C34" s="17" t="s">
        <v>70</v>
      </c>
      <c r="D34" s="22" t="s">
        <v>4</v>
      </c>
      <c r="E34" s="24">
        <v>1</v>
      </c>
      <c r="F34" s="29"/>
      <c r="G34" s="16"/>
      <c r="H34" s="121"/>
      <c r="I34" s="26"/>
    </row>
    <row r="35" spans="1:14" x14ac:dyDescent="0.2">
      <c r="A35" s="31"/>
      <c r="B35" s="19" t="s">
        <v>7</v>
      </c>
      <c r="C35" s="17" t="s">
        <v>70</v>
      </c>
      <c r="D35" s="22" t="s">
        <v>3</v>
      </c>
      <c r="E35" s="24">
        <v>1</v>
      </c>
      <c r="F35" s="29"/>
      <c r="G35" s="16"/>
      <c r="H35" s="121"/>
    </row>
    <row r="36" spans="1:14" x14ac:dyDescent="0.2">
      <c r="A36" s="31"/>
      <c r="B36" s="268" t="s">
        <v>13</v>
      </c>
      <c r="C36" s="17" t="s">
        <v>29</v>
      </c>
      <c r="D36" s="22" t="s">
        <v>27</v>
      </c>
      <c r="E36" s="24">
        <v>2</v>
      </c>
      <c r="F36" s="16"/>
      <c r="G36" s="16"/>
      <c r="H36" s="121"/>
      <c r="I36" s="26"/>
    </row>
    <row r="37" spans="1:14" x14ac:dyDescent="0.2">
      <c r="A37" s="31"/>
      <c r="B37" s="19" t="s">
        <v>14</v>
      </c>
      <c r="C37" s="17" t="s">
        <v>70</v>
      </c>
      <c r="D37" s="22"/>
      <c r="E37" s="24">
        <v>1</v>
      </c>
      <c r="F37" s="29"/>
      <c r="G37" s="16"/>
      <c r="H37" s="121"/>
    </row>
    <row r="38" spans="1:14" x14ac:dyDescent="0.2">
      <c r="A38" s="31"/>
      <c r="B38" s="19" t="s">
        <v>41</v>
      </c>
      <c r="C38" s="17">
        <v>1</v>
      </c>
      <c r="D38" s="22" t="s">
        <v>9</v>
      </c>
      <c r="E38" s="24">
        <v>1</v>
      </c>
      <c r="F38" s="29"/>
      <c r="G38" s="16"/>
      <c r="H38" s="121"/>
      <c r="I38" s="26"/>
    </row>
    <row r="39" spans="1:14" x14ac:dyDescent="0.2">
      <c r="A39" s="31"/>
      <c r="B39" s="19" t="s">
        <v>16</v>
      </c>
      <c r="C39" s="17" t="s">
        <v>70</v>
      </c>
      <c r="D39" s="22"/>
      <c r="E39" s="24">
        <v>1</v>
      </c>
      <c r="F39" s="29"/>
      <c r="G39" s="16"/>
      <c r="H39" s="121"/>
    </row>
    <row r="40" spans="1:14" ht="13.5" thickBot="1" x14ac:dyDescent="0.25">
      <c r="A40" s="37"/>
      <c r="B40" s="38" t="s">
        <v>17</v>
      </c>
      <c r="C40" s="58" t="s">
        <v>70</v>
      </c>
      <c r="D40" s="48" t="s">
        <v>2</v>
      </c>
      <c r="E40" s="39">
        <v>1</v>
      </c>
      <c r="F40" s="44"/>
      <c r="G40" s="40"/>
      <c r="H40" s="122"/>
    </row>
    <row r="41" spans="1:14" ht="13.5" customHeight="1" x14ac:dyDescent="0.2">
      <c r="A41" s="6"/>
      <c r="B41" s="7"/>
      <c r="C41" s="8"/>
      <c r="D41" s="9"/>
      <c r="E41" s="5"/>
      <c r="F41" s="8"/>
      <c r="G41" s="10"/>
      <c r="H41" s="130"/>
    </row>
    <row r="42" spans="1:14" x14ac:dyDescent="0.2">
      <c r="B42" s="13"/>
      <c r="C42" s="52"/>
      <c r="D42" s="13"/>
    </row>
    <row r="43" spans="1:14" x14ac:dyDescent="0.2">
      <c r="A43" s="362"/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</row>
    <row r="44" spans="1:14" ht="17.25" customHeight="1" x14ac:dyDescent="0.2">
      <c r="A44" s="361" t="s">
        <v>259</v>
      </c>
      <c r="H44"/>
      <c r="N44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C1" sqref="C1"/>
      <pageMargins left="0.70866141732283472" right="0.70866141732283472" top="0.78740157480314965" bottom="0.78740157480314965" header="0.31496062992125984" footer="0.31496062992125984"/>
      <pageSetup paperSize="9" scale="56" orientation="portrait" r:id="rId1"/>
    </customSheetView>
    <customSheetView guid="{92639A7F-88A7-48EC-8D90-A815F71B7425}" scale="90" showGridLines="0" showRowCol="0" fitToPage="1">
      <selection activeCell="C1" sqref="C1"/>
      <pageMargins left="0.70866141732283472" right="0.70866141732283472" top="0.78740157480314965" bottom="0.78740157480314965" header="0.31496062992125984" footer="0.31496062992125984"/>
      <pageSetup paperSize="9" scale="56" orientation="portrait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56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00B050"/>
    <pageSetUpPr fitToPage="1"/>
  </sheetPr>
  <dimension ref="A1:O47"/>
  <sheetViews>
    <sheetView showGridLines="0" showRowColHeaders="0" zoomScale="90" zoomScaleNormal="90" workbookViewId="0">
      <selection activeCell="B7" sqref="B7"/>
    </sheetView>
  </sheetViews>
  <sheetFormatPr baseColWidth="10" defaultRowHeight="12.75" x14ac:dyDescent="0.2"/>
  <cols>
    <col min="1" max="1" width="2.28515625" customWidth="1"/>
    <col min="2" max="2" width="30.140625" customWidth="1"/>
    <col min="3" max="3" width="10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style="131" customWidth="1"/>
    <col min="9" max="9" width="7.7109375" customWidth="1"/>
  </cols>
  <sheetData>
    <row r="1" spans="1:11" ht="18.75" customHeight="1" x14ac:dyDescent="0.2">
      <c r="A1" s="387" t="s">
        <v>54</v>
      </c>
      <c r="B1" s="389"/>
      <c r="C1" s="222"/>
      <c r="D1" s="222"/>
      <c r="E1" s="223" t="s">
        <v>1</v>
      </c>
      <c r="F1" s="223"/>
      <c r="G1" s="224"/>
      <c r="H1" s="261"/>
      <c r="J1" s="468" t="s">
        <v>295</v>
      </c>
    </row>
    <row r="2" spans="1:11" ht="21.75" customHeight="1" x14ac:dyDescent="0.2">
      <c r="A2" s="171"/>
      <c r="B2" s="226" t="s">
        <v>55</v>
      </c>
      <c r="C2" s="173"/>
      <c r="D2" s="173"/>
      <c r="E2" s="173"/>
      <c r="F2" s="173"/>
      <c r="G2" s="396" t="s">
        <v>41</v>
      </c>
      <c r="H2" s="397" t="s">
        <v>57</v>
      </c>
    </row>
    <row r="3" spans="1:11" ht="18" customHeight="1" x14ac:dyDescent="0.2">
      <c r="A3" s="171"/>
      <c r="B3" s="172" t="s">
        <v>39</v>
      </c>
      <c r="C3" s="173"/>
      <c r="D3" s="173"/>
      <c r="E3" s="173"/>
      <c r="F3" s="173"/>
      <c r="G3" s="227" t="s">
        <v>58</v>
      </c>
      <c r="H3" s="262" t="s">
        <v>57</v>
      </c>
    </row>
    <row r="4" spans="1:11" s="404" customFormat="1" ht="19.5" customHeight="1" x14ac:dyDescent="0.2">
      <c r="A4" s="398"/>
      <c r="B4" s="431" t="s">
        <v>118</v>
      </c>
      <c r="C4" s="432"/>
      <c r="D4" s="432"/>
      <c r="E4" s="433"/>
      <c r="F4" s="433"/>
      <c r="G4" s="402" t="s">
        <v>34</v>
      </c>
      <c r="H4" s="418" t="s">
        <v>191</v>
      </c>
    </row>
    <row r="5" spans="1:11" s="404" customFormat="1" ht="24.75" customHeight="1" x14ac:dyDescent="0.2">
      <c r="A5" s="405"/>
      <c r="B5" s="405"/>
      <c r="C5" s="405"/>
      <c r="D5" s="405"/>
      <c r="E5" s="405"/>
      <c r="F5" s="405"/>
      <c r="G5" s="406" t="s">
        <v>303</v>
      </c>
      <c r="H5" s="435"/>
    </row>
    <row r="6" spans="1:11" s="404" customFormat="1" ht="24.75" customHeight="1" thickBot="1" x14ac:dyDescent="0.25">
      <c r="A6" s="405"/>
      <c r="B6" s="405"/>
      <c r="C6" s="405"/>
      <c r="D6" s="407"/>
      <c r="E6" s="405"/>
      <c r="F6" s="405"/>
      <c r="G6" s="406" t="s">
        <v>198</v>
      </c>
      <c r="H6" s="435"/>
    </row>
    <row r="7" spans="1:11" x14ac:dyDescent="0.2">
      <c r="A7" s="236"/>
      <c r="B7" s="239" t="s">
        <v>319</v>
      </c>
      <c r="C7" s="238">
        <v>14.6</v>
      </c>
      <c r="D7" s="239" t="s">
        <v>207</v>
      </c>
      <c r="E7" s="240">
        <v>24</v>
      </c>
      <c r="F7" s="241" t="s">
        <v>69</v>
      </c>
      <c r="G7" s="240">
        <f>+C7*(E7/60)</f>
        <v>5.84</v>
      </c>
      <c r="H7" s="264" t="s">
        <v>19</v>
      </c>
      <c r="I7" s="46"/>
    </row>
    <row r="8" spans="1:11" x14ac:dyDescent="0.2">
      <c r="A8" s="244"/>
      <c r="B8" s="176" t="s">
        <v>56</v>
      </c>
      <c r="C8" s="307">
        <v>0.9</v>
      </c>
      <c r="D8" s="176" t="s">
        <v>2</v>
      </c>
      <c r="E8" s="246">
        <v>0.35</v>
      </c>
      <c r="F8" s="317" t="s">
        <v>33</v>
      </c>
      <c r="G8" s="250">
        <f>+E8*C8</f>
        <v>0.315</v>
      </c>
      <c r="H8" s="309" t="s">
        <v>33</v>
      </c>
      <c r="I8" s="26"/>
      <c r="J8" s="26"/>
      <c r="K8" s="26"/>
    </row>
    <row r="9" spans="1:11" s="404" customFormat="1" ht="22.5" customHeight="1" thickBot="1" x14ac:dyDescent="0.25">
      <c r="A9" s="408"/>
      <c r="B9" s="440"/>
      <c r="C9" s="410"/>
      <c r="D9" s="409"/>
      <c r="E9" s="411"/>
      <c r="F9" s="444"/>
      <c r="G9" s="413">
        <f>SUM(G7:G8)</f>
        <v>6.1550000000000002</v>
      </c>
      <c r="H9" s="414" t="s">
        <v>19</v>
      </c>
    </row>
    <row r="10" spans="1:11" s="1" customFormat="1" ht="21" customHeight="1" x14ac:dyDescent="0.2">
      <c r="A10" s="59"/>
      <c r="B10" s="374" t="s">
        <v>219</v>
      </c>
      <c r="C10" s="60"/>
      <c r="D10" s="60"/>
      <c r="E10" s="61"/>
      <c r="F10" s="62"/>
      <c r="G10" s="319">
        <f>G8+G7*E11*E12*E13*E14*E15*E16*E17</f>
        <v>6.1550000000000002</v>
      </c>
      <c r="H10" s="320" t="s">
        <v>19</v>
      </c>
    </row>
    <row r="11" spans="1:11" x14ac:dyDescent="0.2">
      <c r="A11" s="31"/>
      <c r="B11" s="19" t="s">
        <v>6</v>
      </c>
      <c r="C11" s="17" t="s">
        <v>70</v>
      </c>
      <c r="D11" s="22" t="s">
        <v>4</v>
      </c>
      <c r="E11" s="24">
        <v>1</v>
      </c>
      <c r="F11" s="29"/>
      <c r="G11" s="16"/>
      <c r="H11" s="121"/>
      <c r="I11" s="12"/>
    </row>
    <row r="12" spans="1:11" x14ac:dyDescent="0.2">
      <c r="A12" s="31"/>
      <c r="B12" s="19" t="s">
        <v>7</v>
      </c>
      <c r="C12" s="17" t="s">
        <v>70</v>
      </c>
      <c r="D12" s="22" t="s">
        <v>3</v>
      </c>
      <c r="E12" s="24">
        <v>1</v>
      </c>
      <c r="F12" s="29"/>
      <c r="G12" s="16"/>
      <c r="H12" s="121"/>
      <c r="I12" s="12"/>
    </row>
    <row r="13" spans="1:11" x14ac:dyDescent="0.2">
      <c r="A13" s="31"/>
      <c r="B13" s="19" t="s">
        <v>13</v>
      </c>
      <c r="C13" s="17" t="s">
        <v>154</v>
      </c>
      <c r="D13" s="22" t="s">
        <v>27</v>
      </c>
      <c r="E13" s="24">
        <v>1</v>
      </c>
      <c r="F13" s="29"/>
      <c r="G13" s="16"/>
      <c r="H13" s="121"/>
      <c r="I13" s="26"/>
    </row>
    <row r="14" spans="1:11" x14ac:dyDescent="0.2">
      <c r="A14" s="31"/>
      <c r="B14" s="19" t="s">
        <v>14</v>
      </c>
      <c r="C14" s="17" t="s">
        <v>70</v>
      </c>
      <c r="D14" s="22"/>
      <c r="E14" s="24">
        <v>1</v>
      </c>
      <c r="F14" s="29"/>
      <c r="G14" s="16"/>
      <c r="H14" s="121"/>
    </row>
    <row r="15" spans="1:11" x14ac:dyDescent="0.2">
      <c r="A15" s="31"/>
      <c r="B15" s="19" t="s">
        <v>41</v>
      </c>
      <c r="C15" s="17">
        <v>1.5</v>
      </c>
      <c r="D15" s="22" t="s">
        <v>9</v>
      </c>
      <c r="E15" s="24">
        <v>1</v>
      </c>
      <c r="F15" s="29"/>
      <c r="G15" s="16"/>
      <c r="H15" s="121"/>
    </row>
    <row r="16" spans="1:11" x14ac:dyDescent="0.2">
      <c r="A16" s="31"/>
      <c r="B16" s="19" t="s">
        <v>16</v>
      </c>
      <c r="C16" s="17" t="s">
        <v>70</v>
      </c>
      <c r="D16" s="22"/>
      <c r="E16" s="24">
        <v>1</v>
      </c>
      <c r="F16" s="29"/>
      <c r="G16" s="16"/>
      <c r="H16" s="121"/>
    </row>
    <row r="17" spans="1:10" x14ac:dyDescent="0.2">
      <c r="A17" s="33"/>
      <c r="B17" s="20" t="s">
        <v>17</v>
      </c>
      <c r="C17" s="57" t="s">
        <v>70</v>
      </c>
      <c r="D17" s="23" t="s">
        <v>2</v>
      </c>
      <c r="E17" s="25">
        <v>1</v>
      </c>
      <c r="F17" s="30"/>
      <c r="G17" s="18"/>
      <c r="H17" s="129"/>
    </row>
    <row r="18" spans="1:10" s="1" customFormat="1" ht="22.5" customHeight="1" x14ac:dyDescent="0.2">
      <c r="A18" s="31"/>
      <c r="B18" s="430" t="s">
        <v>8</v>
      </c>
      <c r="C18" s="17"/>
      <c r="D18" s="17"/>
      <c r="E18" s="24"/>
      <c r="F18" s="16"/>
      <c r="G18" s="323">
        <f>G8+G7*E19*E20*E21*E22*E23*E24*E25</f>
        <v>6.1550000000000002</v>
      </c>
      <c r="H18" s="322" t="s">
        <v>19</v>
      </c>
      <c r="J18" s="26"/>
    </row>
    <row r="19" spans="1:10" x14ac:dyDescent="0.2">
      <c r="A19" s="31"/>
      <c r="B19" s="19" t="s">
        <v>6</v>
      </c>
      <c r="C19" s="17" t="s">
        <v>70</v>
      </c>
      <c r="D19" s="22" t="s">
        <v>4</v>
      </c>
      <c r="E19" s="24">
        <v>1</v>
      </c>
      <c r="F19" s="29"/>
      <c r="G19" s="16"/>
      <c r="H19" s="121"/>
      <c r="I19" s="12"/>
    </row>
    <row r="20" spans="1:10" x14ac:dyDescent="0.2">
      <c r="A20" s="31"/>
      <c r="B20" s="19" t="s">
        <v>7</v>
      </c>
      <c r="C20" s="17" t="s">
        <v>70</v>
      </c>
      <c r="D20" s="22" t="s">
        <v>3</v>
      </c>
      <c r="E20" s="24">
        <v>1</v>
      </c>
      <c r="F20" s="29"/>
      <c r="G20" s="16"/>
      <c r="H20" s="121"/>
      <c r="I20" s="12"/>
    </row>
    <row r="21" spans="1:10" x14ac:dyDescent="0.2">
      <c r="A21" s="31"/>
      <c r="B21" s="19" t="s">
        <v>13</v>
      </c>
      <c r="C21" s="17" t="s">
        <v>154</v>
      </c>
      <c r="D21" s="22" t="s">
        <v>27</v>
      </c>
      <c r="E21" s="24">
        <v>1</v>
      </c>
      <c r="F21" s="29"/>
      <c r="G21" s="16"/>
      <c r="H21" s="121"/>
      <c r="I21" s="26"/>
    </row>
    <row r="22" spans="1:10" x14ac:dyDescent="0.2">
      <c r="A22" s="31"/>
      <c r="B22" s="19" t="s">
        <v>14</v>
      </c>
      <c r="C22" s="17" t="s">
        <v>70</v>
      </c>
      <c r="D22" s="22"/>
      <c r="E22" s="24">
        <v>1</v>
      </c>
      <c r="F22" s="29"/>
      <c r="G22" s="16"/>
      <c r="H22" s="121"/>
    </row>
    <row r="23" spans="1:10" x14ac:dyDescent="0.2">
      <c r="A23" s="31"/>
      <c r="B23" s="19" t="s">
        <v>41</v>
      </c>
      <c r="C23" s="17">
        <v>1.5</v>
      </c>
      <c r="D23" s="22" t="s">
        <v>9</v>
      </c>
      <c r="E23" s="24">
        <v>1</v>
      </c>
      <c r="F23" s="29"/>
      <c r="G23" s="16"/>
      <c r="H23" s="121"/>
    </row>
    <row r="24" spans="1:10" x14ac:dyDescent="0.2">
      <c r="A24" s="31"/>
      <c r="B24" s="19" t="s">
        <v>16</v>
      </c>
      <c r="C24" s="17" t="s">
        <v>70</v>
      </c>
      <c r="D24" s="22"/>
      <c r="E24" s="24">
        <v>1</v>
      </c>
      <c r="F24" s="29"/>
      <c r="G24" s="16"/>
      <c r="H24" s="121"/>
    </row>
    <row r="25" spans="1:10" x14ac:dyDescent="0.2">
      <c r="A25" s="33"/>
      <c r="B25" s="20" t="s">
        <v>17</v>
      </c>
      <c r="C25" s="57" t="s">
        <v>70</v>
      </c>
      <c r="D25" s="23" t="s">
        <v>2</v>
      </c>
      <c r="E25" s="25">
        <v>1</v>
      </c>
      <c r="F25" s="30"/>
      <c r="G25" s="18"/>
      <c r="H25" s="129"/>
    </row>
    <row r="26" spans="1:10" ht="19.5" customHeight="1" x14ac:dyDescent="0.2">
      <c r="A26" s="35"/>
      <c r="B26" s="118" t="s">
        <v>0</v>
      </c>
      <c r="C26" s="42"/>
      <c r="D26" s="42"/>
      <c r="E26" s="24"/>
      <c r="F26" s="7"/>
      <c r="G26" s="321">
        <f>G8+G7*E27*E28*E29*E30*E31*E32*E33</f>
        <v>8.4909999999999997</v>
      </c>
      <c r="H26" s="322" t="s">
        <v>19</v>
      </c>
    </row>
    <row r="27" spans="1:10" x14ac:dyDescent="0.2">
      <c r="A27" s="31"/>
      <c r="B27" s="19" t="s">
        <v>6</v>
      </c>
      <c r="C27" s="17" t="s">
        <v>70</v>
      </c>
      <c r="D27" s="22" t="s">
        <v>4</v>
      </c>
      <c r="E27" s="24">
        <v>1</v>
      </c>
      <c r="F27" s="29"/>
      <c r="G27" s="16"/>
      <c r="H27" s="121"/>
      <c r="I27" s="12"/>
    </row>
    <row r="28" spans="1:10" x14ac:dyDescent="0.2">
      <c r="A28" s="31"/>
      <c r="B28" s="19" t="s">
        <v>7</v>
      </c>
      <c r="C28" s="17" t="s">
        <v>70</v>
      </c>
      <c r="D28" s="22" t="s">
        <v>3</v>
      </c>
      <c r="E28" s="24">
        <v>1</v>
      </c>
      <c r="F28" s="29"/>
      <c r="G28" s="16"/>
      <c r="H28" s="121"/>
    </row>
    <row r="29" spans="1:10" x14ac:dyDescent="0.2">
      <c r="A29" s="31"/>
      <c r="B29" s="19" t="s">
        <v>13</v>
      </c>
      <c r="C29" s="17" t="s">
        <v>28</v>
      </c>
      <c r="D29" s="22" t="s">
        <v>27</v>
      </c>
      <c r="E29" s="24">
        <v>1.4</v>
      </c>
      <c r="F29" s="16"/>
      <c r="G29" s="16"/>
      <c r="H29" s="121"/>
      <c r="I29" s="26"/>
    </row>
    <row r="30" spans="1:10" x14ac:dyDescent="0.2">
      <c r="A30" s="31"/>
      <c r="B30" s="19" t="s">
        <v>14</v>
      </c>
      <c r="C30" s="17" t="s">
        <v>70</v>
      </c>
      <c r="D30" s="22"/>
      <c r="E30" s="24">
        <v>1</v>
      </c>
      <c r="F30" s="29"/>
      <c r="G30" s="16"/>
      <c r="H30" s="121"/>
      <c r="I30" s="27"/>
    </row>
    <row r="31" spans="1:10" x14ac:dyDescent="0.2">
      <c r="A31" s="31"/>
      <c r="B31" s="19" t="s">
        <v>41</v>
      </c>
      <c r="C31" s="17">
        <v>1.5</v>
      </c>
      <c r="D31" s="22" t="s">
        <v>9</v>
      </c>
      <c r="E31" s="24">
        <v>1</v>
      </c>
      <c r="F31" s="29"/>
      <c r="G31" s="16"/>
      <c r="H31" s="121"/>
      <c r="I31" s="26"/>
    </row>
    <row r="32" spans="1:10" x14ac:dyDescent="0.2">
      <c r="A32" s="31"/>
      <c r="B32" s="19" t="s">
        <v>16</v>
      </c>
      <c r="C32" s="17" t="s">
        <v>70</v>
      </c>
      <c r="D32" s="22"/>
      <c r="E32" s="24">
        <v>1</v>
      </c>
      <c r="F32" s="29"/>
      <c r="G32" s="16"/>
      <c r="H32" s="121"/>
    </row>
    <row r="33" spans="1:15" x14ac:dyDescent="0.2">
      <c r="A33" s="33"/>
      <c r="B33" s="20" t="s">
        <v>17</v>
      </c>
      <c r="C33" s="57" t="s">
        <v>70</v>
      </c>
      <c r="D33" s="23" t="s">
        <v>2</v>
      </c>
      <c r="E33" s="25">
        <v>1</v>
      </c>
      <c r="F33" s="30"/>
      <c r="G33" s="18"/>
      <c r="H33" s="129"/>
    </row>
    <row r="34" spans="1:15" ht="18" customHeight="1" x14ac:dyDescent="0.2">
      <c r="A34" s="36"/>
      <c r="B34" s="375" t="s">
        <v>5</v>
      </c>
      <c r="C34" s="17"/>
      <c r="D34" s="42"/>
      <c r="E34" s="24"/>
      <c r="F34" s="7"/>
      <c r="G34" s="321">
        <f>G8+G7*E35*E36*E37*E38*E39*E40*E41</f>
        <v>11.994999999999999</v>
      </c>
      <c r="H34" s="322" t="s">
        <v>19</v>
      </c>
    </row>
    <row r="35" spans="1:15" x14ac:dyDescent="0.2">
      <c r="A35" s="31"/>
      <c r="B35" s="19" t="s">
        <v>6</v>
      </c>
      <c r="C35" s="17" t="s">
        <v>70</v>
      </c>
      <c r="D35" s="22" t="s">
        <v>4</v>
      </c>
      <c r="E35" s="24">
        <v>1</v>
      </c>
      <c r="F35" s="29"/>
      <c r="G35" s="16"/>
      <c r="H35" s="121"/>
      <c r="I35" s="26"/>
    </row>
    <row r="36" spans="1:15" x14ac:dyDescent="0.2">
      <c r="A36" s="31"/>
      <c r="B36" s="19" t="s">
        <v>7</v>
      </c>
      <c r="C36" s="17" t="s">
        <v>70</v>
      </c>
      <c r="D36" s="22" t="s">
        <v>3</v>
      </c>
      <c r="E36" s="24">
        <v>1</v>
      </c>
      <c r="F36" s="29"/>
      <c r="G36" s="16"/>
      <c r="H36" s="121"/>
    </row>
    <row r="37" spans="1:15" x14ac:dyDescent="0.2">
      <c r="A37" s="31"/>
      <c r="B37" s="19" t="s">
        <v>13</v>
      </c>
      <c r="C37" s="17" t="s">
        <v>29</v>
      </c>
      <c r="D37" s="22" t="s">
        <v>27</v>
      </c>
      <c r="E37" s="24">
        <v>2</v>
      </c>
      <c r="F37" s="16"/>
      <c r="G37" s="16"/>
      <c r="H37" s="121"/>
      <c r="I37" s="26"/>
    </row>
    <row r="38" spans="1:15" x14ac:dyDescent="0.2">
      <c r="A38" s="31"/>
      <c r="B38" s="19" t="s">
        <v>14</v>
      </c>
      <c r="C38" s="17" t="s">
        <v>70</v>
      </c>
      <c r="D38" s="22"/>
      <c r="E38" s="24">
        <v>1</v>
      </c>
      <c r="F38" s="29"/>
      <c r="G38" s="16"/>
      <c r="H38" s="121"/>
    </row>
    <row r="39" spans="1:15" x14ac:dyDescent="0.2">
      <c r="A39" s="31"/>
      <c r="B39" s="19" t="s">
        <v>41</v>
      </c>
      <c r="C39" s="17">
        <v>1.5</v>
      </c>
      <c r="D39" s="22" t="s">
        <v>9</v>
      </c>
      <c r="E39" s="24">
        <v>1</v>
      </c>
      <c r="F39" s="29"/>
      <c r="G39" s="16"/>
      <c r="H39" s="121"/>
      <c r="I39" s="26"/>
    </row>
    <row r="40" spans="1:15" x14ac:dyDescent="0.2">
      <c r="A40" s="31"/>
      <c r="B40" s="19" t="s">
        <v>16</v>
      </c>
      <c r="C40" s="17" t="s">
        <v>70</v>
      </c>
      <c r="D40" s="22"/>
      <c r="E40" s="24">
        <v>1</v>
      </c>
      <c r="F40" s="29"/>
      <c r="G40" s="16"/>
      <c r="H40" s="121"/>
    </row>
    <row r="41" spans="1:15" ht="13.5" thickBot="1" x14ac:dyDescent="0.25">
      <c r="A41" s="37"/>
      <c r="B41" s="38" t="s">
        <v>17</v>
      </c>
      <c r="C41" s="58" t="s">
        <v>70</v>
      </c>
      <c r="D41" s="48" t="s">
        <v>2</v>
      </c>
      <c r="E41" s="39">
        <v>1</v>
      </c>
      <c r="F41" s="44"/>
      <c r="G41" s="40"/>
      <c r="H41" s="122"/>
    </row>
    <row r="42" spans="1:15" ht="16.5" customHeight="1" x14ac:dyDescent="0.2">
      <c r="A42" s="6"/>
      <c r="B42" s="7"/>
      <c r="C42" s="9"/>
      <c r="D42" s="9"/>
      <c r="E42" s="43"/>
      <c r="F42" s="8"/>
      <c r="G42" s="10"/>
      <c r="H42" s="130"/>
    </row>
    <row r="43" spans="1:15" x14ac:dyDescent="0.2">
      <c r="A43" s="364"/>
      <c r="B43" s="365" t="s">
        <v>272</v>
      </c>
      <c r="C43" s="364"/>
      <c r="D43" s="364"/>
      <c r="E43" s="364"/>
      <c r="F43" s="364"/>
      <c r="G43" s="364"/>
      <c r="H43" s="364"/>
    </row>
    <row r="44" spans="1:15" x14ac:dyDescent="0.2">
      <c r="A44" s="366"/>
      <c r="B44" s="367" t="s">
        <v>281</v>
      </c>
      <c r="C44" s="366"/>
      <c r="D44" s="366"/>
      <c r="E44" s="366"/>
      <c r="F44" s="366"/>
      <c r="G44" s="366"/>
      <c r="H44" s="366"/>
    </row>
    <row r="45" spans="1:15" x14ac:dyDescent="0.2">
      <c r="B45" s="352"/>
    </row>
    <row r="46" spans="1:15" x14ac:dyDescent="0.2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</row>
    <row r="47" spans="1:15" ht="17.25" customHeight="1" x14ac:dyDescent="0.2">
      <c r="A47" s="361" t="s">
        <v>259</v>
      </c>
      <c r="H47"/>
      <c r="N47" s="361"/>
      <c r="O47" s="373" t="s">
        <v>324</v>
      </c>
    </row>
  </sheetData>
  <sheetProtection sheet="1" objects="1" scenarios="1" selectLockedCells="1" selectUnlockedCells="1"/>
  <customSheetViews>
    <customSheetView guid="{8222D78C-43AE-428A-814E-F144A4F0B648}" scale="90" showGridLines="0" showRowCol="0" fitToPage="1">
      <selection activeCell="B7" sqref="B7"/>
      <pageMargins left="0.70866141732283472" right="0.70866141732283472" top="0.78740157480314965" bottom="0.78740157480314965" header="0.31496062992125984" footer="0.31496062992125984"/>
      <pageSetup paperSize="9" scale="83" orientation="landscape" r:id="rId1"/>
    </customSheetView>
    <customSheetView guid="{92639A7F-88A7-48EC-8D90-A815F71B7425}" scale="90" showGridLines="0" showRowCol="0" fitToPage="1">
      <selection activeCell="B7" sqref="B7"/>
      <pageMargins left="0.70866141732283472" right="0.70866141732283472" top="0.78740157480314965" bottom="0.78740157480314965" header="0.31496062992125984" footer="0.31496062992125984"/>
      <pageSetup paperSize="9" scale="83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8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LfU Kostendatei AV 22-28</vt:lpstr>
      <vt:lpstr>ÜBERSICHT</vt:lpstr>
      <vt:lpstr>93141</vt:lpstr>
      <vt:lpstr>93142</vt:lpstr>
      <vt:lpstr>93111</vt:lpstr>
      <vt:lpstr>938</vt:lpstr>
      <vt:lpstr>939</vt:lpstr>
      <vt:lpstr>952</vt:lpstr>
      <vt:lpstr>953</vt:lpstr>
      <vt:lpstr>954</vt:lpstr>
      <vt:lpstr>961</vt:lpstr>
      <vt:lpstr>962</vt:lpstr>
      <vt:lpstr>971</vt:lpstr>
      <vt:lpstr>AV 22</vt:lpstr>
      <vt:lpstr>AV 23</vt:lpstr>
      <vt:lpstr>AV 24</vt:lpstr>
      <vt:lpstr>AV 25</vt:lpstr>
      <vt:lpstr>AV 26</vt:lpstr>
      <vt:lpstr>AV 27</vt:lpstr>
      <vt:lpstr>AV 28</vt:lpstr>
    </vt:vector>
  </TitlesOfParts>
  <Company>Regierung von Niederbayern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Lehner</dc:creator>
  <cp:lastModifiedBy>Findler Franziska</cp:lastModifiedBy>
  <cp:lastPrinted>2013-10-22T11:11:47Z</cp:lastPrinted>
  <dcterms:created xsi:type="dcterms:W3CDTF">2011-10-20T09:49:08Z</dcterms:created>
  <dcterms:modified xsi:type="dcterms:W3CDTF">2022-03-29T09:01:19Z</dcterms:modified>
</cp:coreProperties>
</file>