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bt05\Ref53\Daten\03_Landschaftspflege und AUM\10_Kostendatei\Ueberarbeitung_2019_Aktuell\Anpassung_Kostensaetze_NovDez21\Dateiaustausch_Internet_Mrz22\Blattschutz\"/>
    </mc:Choice>
  </mc:AlternateContent>
  <workbookProtection workbookAlgorithmName="SHA-512" workbookHashValue="gcg6UkIdTrizh0sWMAawivac/MA+frZMcvASXjOBkK6AqTZ7fYI4cn+Bxw37nODRgBj0Xesba02B2C7uwa2NCg==" workbookSaltValue="+ROuWunooN/Qg1OKfm2rgw==" workbookSpinCount="100000" lockStructure="1"/>
  <bookViews>
    <workbookView xWindow="-12" yWindow="-12" windowWidth="19236" windowHeight="6180" tabRatio="909" activeTab="23"/>
  </bookViews>
  <sheets>
    <sheet name="LfU Kostendatei AV 01-19" sheetId="1" r:id="rId1"/>
    <sheet name="ÜBERSICHT" sheetId="2" r:id="rId2"/>
    <sheet name="112" sheetId="3" r:id="rId3"/>
    <sheet name="114" sheetId="4" r:id="rId4"/>
    <sheet name="115" sheetId="5" r:id="rId5"/>
    <sheet name="119" sheetId="6" r:id="rId6"/>
    <sheet name="211" sheetId="7" r:id="rId7"/>
    <sheet name="312" sheetId="8" r:id="rId8"/>
    <sheet name="321" sheetId="9" r:id="rId9"/>
    <sheet name="322" sheetId="10" r:id="rId10"/>
    <sheet name="323" sheetId="11" r:id="rId11"/>
    <sheet name="331" sheetId="12" r:id="rId12"/>
    <sheet name="337" sheetId="13" r:id="rId13"/>
    <sheet name="341" sheetId="14" r:id="rId14"/>
    <sheet name="351" sheetId="15" r:id="rId15"/>
    <sheet name="3381" sheetId="16" r:id="rId16"/>
    <sheet name="AV1" sheetId="17" r:id="rId17"/>
    <sheet name="AV2" sheetId="18" r:id="rId18"/>
    <sheet name="AV3" sheetId="19" r:id="rId19"/>
    <sheet name="AV4" sheetId="20" r:id="rId20"/>
    <sheet name="AV5" sheetId="21" r:id="rId21"/>
    <sheet name="AV6" sheetId="22" r:id="rId22"/>
    <sheet name="AV7" sheetId="23" r:id="rId23"/>
    <sheet name="AV8" sheetId="24" r:id="rId24"/>
    <sheet name="AV9" sheetId="25" r:id="rId25"/>
    <sheet name="AV10" sheetId="26" r:id="rId26"/>
    <sheet name="AV11" sheetId="27" r:id="rId27"/>
    <sheet name="AV12" sheetId="28" r:id="rId28"/>
    <sheet name="AV13" sheetId="29" r:id="rId29"/>
    <sheet name="AV14" sheetId="30" r:id="rId30"/>
    <sheet name="AV15" sheetId="31" r:id="rId31"/>
    <sheet name="AV16" sheetId="32" r:id="rId32"/>
    <sheet name="AV17" sheetId="33" r:id="rId33"/>
    <sheet name="AV18" sheetId="34" r:id="rId34"/>
    <sheet name="AV19" sheetId="35" r:id="rId35"/>
  </sheets>
  <definedNames>
    <definedName name="_xlnm._FilterDatabase" localSheetId="16" hidden="1">'AV1'!$A$59:$D$64</definedName>
    <definedName name="_xlnm.Print_Area" localSheetId="2">'112'!$A$1:$P$53</definedName>
    <definedName name="_xlnm.Print_Area" localSheetId="3">'114'!$A$1:$Q$66</definedName>
    <definedName name="_xlnm.Print_Area" localSheetId="4">'115'!$A$1:$P$73</definedName>
    <definedName name="_xlnm.Print_Area" localSheetId="5">'119'!$A$1:$Q$72</definedName>
    <definedName name="_xlnm.Print_Area" localSheetId="6">'211'!$A$1:$O$65</definedName>
    <definedName name="Z_53577D95_2C63_4AAC_BA60_521614B920FC_.wvu.FilterData" localSheetId="16" hidden="1">'AV1'!$A$59:$D$64</definedName>
    <definedName name="Z_53577D95_2C63_4AAC_BA60_521614B920FC_.wvu.PrintArea" localSheetId="2" hidden="1">'112'!$A$1:$P$53</definedName>
    <definedName name="Z_53577D95_2C63_4AAC_BA60_521614B920FC_.wvu.PrintArea" localSheetId="3" hidden="1">'114'!$A$1:$Q$66</definedName>
    <definedName name="Z_53577D95_2C63_4AAC_BA60_521614B920FC_.wvu.PrintArea" localSheetId="4" hidden="1">'115'!$A$1:$P$73</definedName>
    <definedName name="Z_53577D95_2C63_4AAC_BA60_521614B920FC_.wvu.PrintArea" localSheetId="5" hidden="1">'119'!$A$1:$Q$72</definedName>
    <definedName name="Z_53577D95_2C63_4AAC_BA60_521614B920FC_.wvu.PrintArea" localSheetId="6" hidden="1">'211'!$A$1:$O$65</definedName>
    <definedName name="Z_BCF61E25_243C_4CAA_8913_0F558945A257_.wvu.FilterData" localSheetId="16" hidden="1">'AV1'!$A$59:$D$64</definedName>
    <definedName name="Z_BCF61E25_243C_4CAA_8913_0F558945A257_.wvu.PrintArea" localSheetId="2" hidden="1">'112'!$A$1:$P$53</definedName>
    <definedName name="Z_BCF61E25_243C_4CAA_8913_0F558945A257_.wvu.PrintArea" localSheetId="3" hidden="1">'114'!$A$1:$Q$66</definedName>
    <definedName name="Z_BCF61E25_243C_4CAA_8913_0F558945A257_.wvu.PrintArea" localSheetId="4" hidden="1">'115'!$A$1:$P$73</definedName>
    <definedName name="Z_BCF61E25_243C_4CAA_8913_0F558945A257_.wvu.PrintArea" localSheetId="5" hidden="1">'119'!$A$1:$Q$72</definedName>
    <definedName name="Z_BCF61E25_243C_4CAA_8913_0F558945A257_.wvu.PrintArea" localSheetId="6" hidden="1">'211'!$A$1:$O$65</definedName>
  </definedNames>
  <calcPr calcId="162913"/>
  <customWorkbookViews>
    <customWorkbookView name="Heppner Sina - Persönliche Ansicht" guid="{53577D95-2C63-4AAC-BA60-521614B920FC}" mergeInterval="0" personalView="1" maximized="1" xWindow="-2409" yWindow="49" windowWidth="2418" windowHeight="1468" tabRatio="909" activeSheetId="1"/>
    <customWorkbookView name="Findler Franziska - Persönliche Ansicht" guid="{BCF61E25-243C-4CAA-8913-0F558945A257}" mergeInterval="0" personalView="1" maximized="1" xWindow="1912" yWindow="-8" windowWidth="1936" windowHeight="1176" tabRatio="909" activeSheetId="3"/>
  </customWorkbookViews>
</workbook>
</file>

<file path=xl/calcChain.xml><?xml version="1.0" encoding="utf-8"?>
<calcChain xmlns="http://schemas.openxmlformats.org/spreadsheetml/2006/main">
  <c r="B4" i="35" l="1"/>
  <c r="B11" i="35"/>
  <c r="C11" i="35"/>
  <c r="D11" i="35"/>
  <c r="E11" i="35"/>
  <c r="B12" i="35"/>
  <c r="C12" i="35"/>
  <c r="D12" i="35"/>
  <c r="E12" i="35"/>
  <c r="B13" i="35"/>
  <c r="C13" i="35"/>
  <c r="D13" i="35"/>
  <c r="E13" i="35"/>
  <c r="B14" i="35"/>
  <c r="C14" i="35"/>
  <c r="D14" i="35"/>
  <c r="E14" i="35"/>
  <c r="B15" i="35"/>
  <c r="C15" i="35"/>
  <c r="D15" i="35"/>
  <c r="E15" i="35"/>
  <c r="B16" i="35"/>
  <c r="C16" i="35"/>
  <c r="D16" i="35"/>
  <c r="E16" i="35"/>
  <c r="B17" i="35"/>
  <c r="C17" i="35"/>
  <c r="D17" i="35"/>
  <c r="E17" i="35"/>
  <c r="B18" i="35"/>
  <c r="C18" i="35"/>
  <c r="D18" i="35"/>
  <c r="E18" i="35"/>
  <c r="B19" i="35"/>
  <c r="C19" i="35"/>
  <c r="D19" i="35"/>
  <c r="E19" i="35"/>
  <c r="B20" i="35"/>
  <c r="C20" i="35"/>
  <c r="D20" i="35"/>
  <c r="E20" i="35"/>
  <c r="B23" i="35"/>
  <c r="C23" i="35"/>
  <c r="D23" i="35"/>
  <c r="E23" i="35"/>
  <c r="D29" i="35"/>
  <c r="E29" i="35"/>
  <c r="E31" i="35"/>
  <c r="E32" i="35"/>
  <c r="B16" i="34"/>
  <c r="C16" i="34"/>
  <c r="D16" i="34"/>
  <c r="E16" i="34"/>
  <c r="B17" i="34"/>
  <c r="C17" i="34"/>
  <c r="D17" i="34"/>
  <c r="E17" i="34"/>
  <c r="B18" i="34"/>
  <c r="C18" i="34"/>
  <c r="D18" i="34"/>
  <c r="E18" i="34"/>
  <c r="B19" i="34"/>
  <c r="C19" i="34"/>
  <c r="D19" i="34"/>
  <c r="E19" i="34"/>
  <c r="B20" i="34"/>
  <c r="C20" i="34"/>
  <c r="D20" i="34"/>
  <c r="E20" i="34"/>
  <c r="B21" i="34"/>
  <c r="C21" i="34"/>
  <c r="D21" i="34"/>
  <c r="E21" i="34"/>
  <c r="B22" i="34"/>
  <c r="C22" i="34"/>
  <c r="D22" i="34"/>
  <c r="E22" i="34"/>
  <c r="B23" i="34"/>
  <c r="C23" i="34"/>
  <c r="D23" i="34"/>
  <c r="E23" i="34"/>
  <c r="B24" i="34"/>
  <c r="C24" i="34"/>
  <c r="D24" i="34"/>
  <c r="E24" i="34"/>
  <c r="B25" i="34"/>
  <c r="C25" i="34"/>
  <c r="D25" i="34"/>
  <c r="E25" i="34"/>
  <c r="B28" i="34"/>
  <c r="C28" i="34"/>
  <c r="D28" i="34"/>
  <c r="E28" i="34"/>
  <c r="B29" i="34"/>
  <c r="C29" i="34"/>
  <c r="D29" i="34"/>
  <c r="E29" i="34"/>
  <c r="B30" i="34"/>
  <c r="C30" i="34"/>
  <c r="D30" i="34"/>
  <c r="E30" i="34"/>
  <c r="B31" i="34"/>
  <c r="C31" i="34"/>
  <c r="D31" i="34"/>
  <c r="E31" i="34"/>
  <c r="B32" i="34"/>
  <c r="C32" i="34"/>
  <c r="D32" i="34"/>
  <c r="E32" i="34"/>
  <c r="B33" i="34"/>
  <c r="C33" i="34"/>
  <c r="D33" i="34"/>
  <c r="E33" i="34"/>
  <c r="B34" i="34"/>
  <c r="C34" i="34"/>
  <c r="D34" i="34"/>
  <c r="E34" i="34"/>
  <c r="B35" i="34"/>
  <c r="C35" i="34"/>
  <c r="D35" i="34"/>
  <c r="E35" i="34"/>
  <c r="B36" i="34"/>
  <c r="C36" i="34"/>
  <c r="D36" i="34"/>
  <c r="E36" i="34"/>
  <c r="B37" i="34"/>
  <c r="C37" i="34"/>
  <c r="D37" i="34"/>
  <c r="E37" i="34"/>
  <c r="B40" i="34"/>
  <c r="C40" i="34"/>
  <c r="D40" i="34"/>
  <c r="E40" i="34"/>
  <c r="B41" i="34"/>
  <c r="C41" i="34"/>
  <c r="D41" i="34"/>
  <c r="E41" i="34"/>
  <c r="B42" i="34"/>
  <c r="C42" i="34"/>
  <c r="D42" i="34"/>
  <c r="E42" i="34"/>
  <c r="B43" i="34"/>
  <c r="C43" i="34"/>
  <c r="D43" i="34"/>
  <c r="E43" i="34"/>
  <c r="B44" i="34"/>
  <c r="C44" i="34"/>
  <c r="D44" i="34"/>
  <c r="E44" i="34"/>
  <c r="B45" i="34"/>
  <c r="C45" i="34"/>
  <c r="D45" i="34"/>
  <c r="E45" i="34"/>
  <c r="B46" i="34"/>
  <c r="C46" i="34"/>
  <c r="D46" i="34"/>
  <c r="E46" i="34"/>
  <c r="B47" i="34"/>
  <c r="C47" i="34"/>
  <c r="D47" i="34"/>
  <c r="E47" i="34"/>
  <c r="B48" i="34"/>
  <c r="C48" i="34"/>
  <c r="D48" i="34"/>
  <c r="E48" i="34"/>
  <c r="B49" i="34"/>
  <c r="C49" i="34"/>
  <c r="D49" i="34"/>
  <c r="E49" i="34"/>
  <c r="B52" i="34"/>
  <c r="C52" i="34"/>
  <c r="D52" i="34"/>
  <c r="E52" i="34"/>
  <c r="B53" i="34"/>
  <c r="C53" i="34"/>
  <c r="D53" i="34"/>
  <c r="E53" i="34"/>
  <c r="B54" i="34"/>
  <c r="C54" i="34"/>
  <c r="D54" i="34"/>
  <c r="E54" i="34"/>
  <c r="B55" i="34"/>
  <c r="C55" i="34"/>
  <c r="D55" i="34"/>
  <c r="E55" i="34"/>
  <c r="B56" i="34"/>
  <c r="C56" i="34"/>
  <c r="D56" i="34"/>
  <c r="E56" i="34"/>
  <c r="B57" i="34"/>
  <c r="C57" i="34"/>
  <c r="D57" i="34"/>
  <c r="E57" i="34"/>
  <c r="B58" i="34"/>
  <c r="C58" i="34"/>
  <c r="D58" i="34"/>
  <c r="E58" i="34"/>
  <c r="B59" i="34"/>
  <c r="C59" i="34"/>
  <c r="D59" i="34"/>
  <c r="E59" i="34"/>
  <c r="B60" i="34"/>
  <c r="C60" i="34"/>
  <c r="D60" i="34"/>
  <c r="E60" i="34"/>
  <c r="B61" i="34"/>
  <c r="C61" i="34"/>
  <c r="D61" i="34"/>
  <c r="E61" i="34"/>
  <c r="B65" i="34"/>
  <c r="C65" i="34"/>
  <c r="D65" i="34"/>
  <c r="E65" i="34"/>
  <c r="B68" i="34"/>
  <c r="C68" i="34"/>
  <c r="D68" i="34"/>
  <c r="E68" i="34"/>
  <c r="D74" i="34"/>
  <c r="E74" i="34"/>
  <c r="D76" i="34"/>
  <c r="E76" i="34"/>
  <c r="D78" i="34"/>
  <c r="E78" i="34"/>
  <c r="D80" i="34"/>
  <c r="E80" i="34"/>
  <c r="E82" i="34"/>
  <c r="E83" i="34"/>
  <c r="B14" i="33"/>
  <c r="C14" i="33"/>
  <c r="D14" i="33"/>
  <c r="E14" i="33"/>
  <c r="B15" i="33"/>
  <c r="C15" i="33"/>
  <c r="D15" i="33"/>
  <c r="E15" i="33"/>
  <c r="B16" i="33"/>
  <c r="C16" i="33"/>
  <c r="D16" i="33"/>
  <c r="E16" i="33"/>
  <c r="B17" i="33"/>
  <c r="C17" i="33"/>
  <c r="D17" i="33"/>
  <c r="E17" i="33"/>
  <c r="B18" i="33"/>
  <c r="C18" i="33"/>
  <c r="D18" i="33"/>
  <c r="E18" i="33"/>
  <c r="B19" i="33"/>
  <c r="C19" i="33"/>
  <c r="D19" i="33"/>
  <c r="E19" i="33"/>
  <c r="B20" i="33"/>
  <c r="C20" i="33"/>
  <c r="D20" i="33"/>
  <c r="E20" i="33"/>
  <c r="B21" i="33"/>
  <c r="C21" i="33"/>
  <c r="D21" i="33"/>
  <c r="E21" i="33"/>
  <c r="B22" i="33"/>
  <c r="C22" i="33"/>
  <c r="D22" i="33"/>
  <c r="E22" i="33"/>
  <c r="B23" i="33"/>
  <c r="C23" i="33"/>
  <c r="D23" i="33"/>
  <c r="E23" i="33"/>
  <c r="B26" i="33"/>
  <c r="C26" i="33"/>
  <c r="D26" i="33"/>
  <c r="E26" i="33"/>
  <c r="B27" i="33"/>
  <c r="C27" i="33"/>
  <c r="D27" i="33"/>
  <c r="E27" i="33"/>
  <c r="B28" i="33"/>
  <c r="C28" i="33"/>
  <c r="D28" i="33"/>
  <c r="E28" i="33"/>
  <c r="B29" i="33"/>
  <c r="C29" i="33"/>
  <c r="D29" i="33"/>
  <c r="E29" i="33"/>
  <c r="B30" i="33"/>
  <c r="C30" i="33"/>
  <c r="D30" i="33"/>
  <c r="E30" i="33"/>
  <c r="B31" i="33"/>
  <c r="C31" i="33"/>
  <c r="D31" i="33"/>
  <c r="E31" i="33"/>
  <c r="B32" i="33"/>
  <c r="C32" i="33"/>
  <c r="D32" i="33"/>
  <c r="E32" i="33"/>
  <c r="B33" i="33"/>
  <c r="C33" i="33"/>
  <c r="D33" i="33"/>
  <c r="E33" i="33"/>
  <c r="B34" i="33"/>
  <c r="C34" i="33"/>
  <c r="D34" i="33"/>
  <c r="E34" i="33"/>
  <c r="B35" i="33"/>
  <c r="C35" i="33"/>
  <c r="D35" i="33"/>
  <c r="E35" i="33"/>
  <c r="B38" i="33"/>
  <c r="C38" i="33"/>
  <c r="D38" i="33"/>
  <c r="E38" i="33"/>
  <c r="B39" i="33"/>
  <c r="C39" i="33"/>
  <c r="D39" i="33"/>
  <c r="E39" i="33"/>
  <c r="B40" i="33"/>
  <c r="C40" i="33"/>
  <c r="D40" i="33"/>
  <c r="E40" i="33"/>
  <c r="B41" i="33"/>
  <c r="C41" i="33"/>
  <c r="D41" i="33"/>
  <c r="E41" i="33"/>
  <c r="B42" i="33"/>
  <c r="C42" i="33"/>
  <c r="D42" i="33"/>
  <c r="E42" i="33"/>
  <c r="B43" i="33"/>
  <c r="C43" i="33"/>
  <c r="D43" i="33"/>
  <c r="E43" i="33"/>
  <c r="B44" i="33"/>
  <c r="C44" i="33"/>
  <c r="D44" i="33"/>
  <c r="E44" i="33"/>
  <c r="B45" i="33"/>
  <c r="C45" i="33"/>
  <c r="D45" i="33"/>
  <c r="E45" i="33"/>
  <c r="B46" i="33"/>
  <c r="C46" i="33"/>
  <c r="D46" i="33"/>
  <c r="E46" i="33"/>
  <c r="B47" i="33"/>
  <c r="C47" i="33"/>
  <c r="D47" i="33"/>
  <c r="E47" i="33"/>
  <c r="B51" i="33"/>
  <c r="C51" i="33"/>
  <c r="D51" i="33"/>
  <c r="E51" i="33"/>
  <c r="B54" i="33"/>
  <c r="C54" i="33"/>
  <c r="D54" i="33"/>
  <c r="E54" i="33"/>
  <c r="D60" i="33"/>
  <c r="E60" i="33"/>
  <c r="D62" i="33"/>
  <c r="E62" i="33"/>
  <c r="D64" i="33"/>
  <c r="E64" i="33"/>
  <c r="E66" i="33"/>
  <c r="E67" i="33"/>
  <c r="B18" i="32"/>
  <c r="C18" i="32"/>
  <c r="D18" i="32"/>
  <c r="E18" i="32"/>
  <c r="B19" i="32"/>
  <c r="C19" i="32"/>
  <c r="D19" i="32"/>
  <c r="E19" i="32"/>
  <c r="B20" i="32"/>
  <c r="C20" i="32"/>
  <c r="D20" i="32"/>
  <c r="E20" i="32"/>
  <c r="B21" i="32"/>
  <c r="C21" i="32"/>
  <c r="D21" i="32"/>
  <c r="E21" i="32"/>
  <c r="B22" i="32"/>
  <c r="C22" i="32"/>
  <c r="D22" i="32"/>
  <c r="E22" i="32"/>
  <c r="B23" i="32"/>
  <c r="C23" i="32"/>
  <c r="D23" i="32"/>
  <c r="E23" i="32"/>
  <c r="B24" i="32"/>
  <c r="C24" i="32"/>
  <c r="D24" i="32"/>
  <c r="E24" i="32"/>
  <c r="B25" i="32"/>
  <c r="C25" i="32"/>
  <c r="D25" i="32"/>
  <c r="E25" i="32"/>
  <c r="B26" i="32"/>
  <c r="C26" i="32"/>
  <c r="D26" i="32"/>
  <c r="E26" i="32"/>
  <c r="B27" i="32"/>
  <c r="C27" i="32"/>
  <c r="D27" i="32"/>
  <c r="E27" i="32"/>
  <c r="B30" i="32"/>
  <c r="C30" i="32"/>
  <c r="D30" i="32"/>
  <c r="E30" i="32"/>
  <c r="B31" i="32"/>
  <c r="C31" i="32"/>
  <c r="D31" i="32"/>
  <c r="E31" i="32"/>
  <c r="B32" i="32"/>
  <c r="C32" i="32"/>
  <c r="D32" i="32"/>
  <c r="E32" i="32"/>
  <c r="B33" i="32"/>
  <c r="C33" i="32"/>
  <c r="D33" i="32"/>
  <c r="E33" i="32"/>
  <c r="B34" i="32"/>
  <c r="C34" i="32"/>
  <c r="D34" i="32"/>
  <c r="E34" i="32"/>
  <c r="B35" i="32"/>
  <c r="C35" i="32"/>
  <c r="D35" i="32"/>
  <c r="E35" i="32"/>
  <c r="B36" i="32"/>
  <c r="C36" i="32"/>
  <c r="D36" i="32"/>
  <c r="E36" i="32"/>
  <c r="B37" i="32"/>
  <c r="C37" i="32"/>
  <c r="D37" i="32"/>
  <c r="E37" i="32"/>
  <c r="B38" i="32"/>
  <c r="C38" i="32"/>
  <c r="D38" i="32"/>
  <c r="E38" i="32"/>
  <c r="B39" i="32"/>
  <c r="C39" i="32"/>
  <c r="D39" i="32"/>
  <c r="E39" i="32"/>
  <c r="B42" i="32"/>
  <c r="C42" i="32"/>
  <c r="D42" i="32"/>
  <c r="E42" i="32"/>
  <c r="B43" i="32"/>
  <c r="C43" i="32"/>
  <c r="D43" i="32"/>
  <c r="E43" i="32"/>
  <c r="B44" i="32"/>
  <c r="C44" i="32"/>
  <c r="D44" i="32"/>
  <c r="E44" i="32"/>
  <c r="B45" i="32"/>
  <c r="C45" i="32"/>
  <c r="D45" i="32"/>
  <c r="E45" i="32"/>
  <c r="B46" i="32"/>
  <c r="C46" i="32"/>
  <c r="D46" i="32"/>
  <c r="E46" i="32"/>
  <c r="B47" i="32"/>
  <c r="C47" i="32"/>
  <c r="D47" i="32"/>
  <c r="E47" i="32"/>
  <c r="B48" i="32"/>
  <c r="C48" i="32"/>
  <c r="D48" i="32"/>
  <c r="E48" i="32"/>
  <c r="B49" i="32"/>
  <c r="C49" i="32"/>
  <c r="D49" i="32"/>
  <c r="E49" i="32"/>
  <c r="B50" i="32"/>
  <c r="C50" i="32"/>
  <c r="D50" i="32"/>
  <c r="E50" i="32"/>
  <c r="B51" i="32"/>
  <c r="C51" i="32"/>
  <c r="D51" i="32"/>
  <c r="E51" i="32"/>
  <c r="B54" i="32"/>
  <c r="C54" i="32"/>
  <c r="D54" i="32"/>
  <c r="E54" i="32"/>
  <c r="B55" i="32"/>
  <c r="C55" i="32"/>
  <c r="D55" i="32"/>
  <c r="E55" i="32"/>
  <c r="B56" i="32"/>
  <c r="C56" i="32"/>
  <c r="D56" i="32"/>
  <c r="E56" i="32"/>
  <c r="B57" i="32"/>
  <c r="C57" i="32"/>
  <c r="D57" i="32"/>
  <c r="E57" i="32"/>
  <c r="B58" i="32"/>
  <c r="C58" i="32"/>
  <c r="D58" i="32"/>
  <c r="E58" i="32"/>
  <c r="B59" i="32"/>
  <c r="C59" i="32"/>
  <c r="D59" i="32"/>
  <c r="E59" i="32"/>
  <c r="B60" i="32"/>
  <c r="C60" i="32"/>
  <c r="D60" i="32"/>
  <c r="E60" i="32"/>
  <c r="B61" i="32"/>
  <c r="C61" i="32"/>
  <c r="D61" i="32"/>
  <c r="E61" i="32"/>
  <c r="B62" i="32"/>
  <c r="C62" i="32"/>
  <c r="D62" i="32"/>
  <c r="E62" i="32"/>
  <c r="B63" i="32"/>
  <c r="C63" i="32"/>
  <c r="D63" i="32"/>
  <c r="E63" i="32"/>
  <c r="B66" i="32"/>
  <c r="C66" i="32"/>
  <c r="D66" i="32"/>
  <c r="E66" i="32"/>
  <c r="B67" i="32"/>
  <c r="C67" i="32"/>
  <c r="D67" i="32"/>
  <c r="E67" i="32"/>
  <c r="B68" i="32"/>
  <c r="C68" i="32"/>
  <c r="D68" i="32"/>
  <c r="E68" i="32"/>
  <c r="B69" i="32"/>
  <c r="C69" i="32"/>
  <c r="D69" i="32"/>
  <c r="E69" i="32"/>
  <c r="B70" i="32"/>
  <c r="C70" i="32"/>
  <c r="D70" i="32"/>
  <c r="E70" i="32"/>
  <c r="B71" i="32"/>
  <c r="C71" i="32"/>
  <c r="D71" i="32"/>
  <c r="E71" i="32"/>
  <c r="B72" i="32"/>
  <c r="C72" i="32"/>
  <c r="D72" i="32"/>
  <c r="E72" i="32"/>
  <c r="B73" i="32"/>
  <c r="C73" i="32"/>
  <c r="D73" i="32"/>
  <c r="E73" i="32"/>
  <c r="B74" i="32"/>
  <c r="C74" i="32"/>
  <c r="D74" i="32"/>
  <c r="E74" i="32"/>
  <c r="B75" i="32"/>
  <c r="C75" i="32"/>
  <c r="D75" i="32"/>
  <c r="E75" i="32"/>
  <c r="B79" i="32"/>
  <c r="C79" i="32"/>
  <c r="D79" i="32"/>
  <c r="E79" i="32"/>
  <c r="B82" i="32"/>
  <c r="C82" i="32"/>
  <c r="D82" i="32"/>
  <c r="E82" i="32"/>
  <c r="D88" i="32"/>
  <c r="E88" i="32"/>
  <c r="D90" i="32"/>
  <c r="E90" i="32"/>
  <c r="D92" i="32"/>
  <c r="E92" i="32"/>
  <c r="D94" i="32"/>
  <c r="E94" i="32"/>
  <c r="D96" i="32"/>
  <c r="E96" i="32"/>
  <c r="E98" i="32"/>
  <c r="E99" i="32"/>
  <c r="B16" i="31"/>
  <c r="C16" i="31"/>
  <c r="D16" i="31"/>
  <c r="E16" i="31"/>
  <c r="B17" i="31"/>
  <c r="C17" i="31"/>
  <c r="D17" i="31"/>
  <c r="E17" i="31"/>
  <c r="B18" i="31"/>
  <c r="C18" i="31"/>
  <c r="D18" i="31"/>
  <c r="E18" i="31"/>
  <c r="B19" i="31"/>
  <c r="C19" i="31"/>
  <c r="D19" i="31"/>
  <c r="E19" i="31"/>
  <c r="B20" i="31"/>
  <c r="C20" i="31"/>
  <c r="D20" i="31"/>
  <c r="E20" i="31"/>
  <c r="B21" i="31"/>
  <c r="C21" i="31"/>
  <c r="D21" i="31"/>
  <c r="E21" i="31"/>
  <c r="B22" i="31"/>
  <c r="C22" i="31"/>
  <c r="D22" i="31"/>
  <c r="E22" i="31"/>
  <c r="B23" i="31"/>
  <c r="C23" i="31"/>
  <c r="D23" i="31"/>
  <c r="E23" i="31"/>
  <c r="B24" i="31"/>
  <c r="C24" i="31"/>
  <c r="D24" i="31"/>
  <c r="E24" i="31"/>
  <c r="B25" i="31"/>
  <c r="C25" i="31"/>
  <c r="D25" i="31"/>
  <c r="E25" i="31"/>
  <c r="B28" i="31"/>
  <c r="C28" i="31"/>
  <c r="D28" i="31"/>
  <c r="E28" i="31"/>
  <c r="B29" i="31"/>
  <c r="C29" i="31"/>
  <c r="D29" i="31"/>
  <c r="E29" i="31"/>
  <c r="B30" i="31"/>
  <c r="C30" i="31"/>
  <c r="D30" i="31"/>
  <c r="E30" i="31"/>
  <c r="B31" i="31"/>
  <c r="C31" i="31"/>
  <c r="D31" i="31"/>
  <c r="E31" i="31"/>
  <c r="B32" i="31"/>
  <c r="C32" i="31"/>
  <c r="D32" i="31"/>
  <c r="E32" i="31"/>
  <c r="B33" i="31"/>
  <c r="C33" i="31"/>
  <c r="D33" i="31"/>
  <c r="E33" i="31"/>
  <c r="B34" i="31"/>
  <c r="C34" i="31"/>
  <c r="D34" i="31"/>
  <c r="E34" i="31"/>
  <c r="B35" i="31"/>
  <c r="C35" i="31"/>
  <c r="D35" i="31"/>
  <c r="E35" i="31"/>
  <c r="B36" i="31"/>
  <c r="C36" i="31"/>
  <c r="D36" i="31"/>
  <c r="E36" i="31"/>
  <c r="B37" i="31"/>
  <c r="C37" i="31"/>
  <c r="D37" i="31"/>
  <c r="E37" i="31"/>
  <c r="B40" i="31"/>
  <c r="C40" i="31"/>
  <c r="D40" i="31"/>
  <c r="E40" i="31"/>
  <c r="B41" i="31"/>
  <c r="C41" i="31"/>
  <c r="D41" i="31"/>
  <c r="E41" i="31"/>
  <c r="B42" i="31"/>
  <c r="C42" i="31"/>
  <c r="D42" i="31"/>
  <c r="E42" i="31"/>
  <c r="B43" i="31"/>
  <c r="C43" i="31"/>
  <c r="D43" i="31"/>
  <c r="E43" i="31"/>
  <c r="B44" i="31"/>
  <c r="C44" i="31"/>
  <c r="D44" i="31"/>
  <c r="E44" i="31"/>
  <c r="B45" i="31"/>
  <c r="C45" i="31"/>
  <c r="D45" i="31"/>
  <c r="E45" i="31"/>
  <c r="B46" i="31"/>
  <c r="C46" i="31"/>
  <c r="D46" i="31"/>
  <c r="E46" i="31"/>
  <c r="B47" i="31"/>
  <c r="C47" i="31"/>
  <c r="D47" i="31"/>
  <c r="E47" i="31"/>
  <c r="B48" i="31"/>
  <c r="C48" i="31"/>
  <c r="D48" i="31"/>
  <c r="E48" i="31"/>
  <c r="B49" i="31"/>
  <c r="C49" i="31"/>
  <c r="D49" i="31"/>
  <c r="E49" i="31"/>
  <c r="B52" i="31"/>
  <c r="C52" i="31"/>
  <c r="D52" i="31"/>
  <c r="E52" i="31"/>
  <c r="B53" i="31"/>
  <c r="C53" i="31"/>
  <c r="D53" i="31"/>
  <c r="E53" i="31"/>
  <c r="B54" i="31"/>
  <c r="C54" i="31"/>
  <c r="D54" i="31"/>
  <c r="E54" i="31"/>
  <c r="B55" i="31"/>
  <c r="C55" i="31"/>
  <c r="D55" i="31"/>
  <c r="E55" i="31"/>
  <c r="B56" i="31"/>
  <c r="C56" i="31"/>
  <c r="D56" i="31"/>
  <c r="E56" i="31"/>
  <c r="B57" i="31"/>
  <c r="C57" i="31"/>
  <c r="D57" i="31"/>
  <c r="E57" i="31"/>
  <c r="B58" i="31"/>
  <c r="C58" i="31"/>
  <c r="D58" i="31"/>
  <c r="E58" i="31"/>
  <c r="B59" i="31"/>
  <c r="C59" i="31"/>
  <c r="D59" i="31"/>
  <c r="E59" i="31"/>
  <c r="B60" i="31"/>
  <c r="C60" i="31"/>
  <c r="D60" i="31"/>
  <c r="E60" i="31"/>
  <c r="B61" i="31"/>
  <c r="C61" i="31"/>
  <c r="D61" i="31"/>
  <c r="E61" i="31"/>
  <c r="B65" i="31"/>
  <c r="C65" i="31"/>
  <c r="D65" i="31"/>
  <c r="E65" i="31"/>
  <c r="B68" i="31"/>
  <c r="C68" i="31"/>
  <c r="D68" i="31"/>
  <c r="E68" i="31"/>
  <c r="D74" i="31"/>
  <c r="E74" i="31"/>
  <c r="D76" i="31"/>
  <c r="E76" i="31"/>
  <c r="D78" i="31"/>
  <c r="E78" i="31"/>
  <c r="D80" i="31"/>
  <c r="E80" i="31"/>
  <c r="E82" i="31"/>
  <c r="E83" i="31"/>
  <c r="B16" i="30"/>
  <c r="C16" i="30"/>
  <c r="D16" i="30"/>
  <c r="E16" i="30"/>
  <c r="B17" i="30"/>
  <c r="C17" i="30"/>
  <c r="D17" i="30"/>
  <c r="E17" i="30"/>
  <c r="B18" i="30"/>
  <c r="C18" i="30"/>
  <c r="D18" i="30"/>
  <c r="E18" i="30"/>
  <c r="B19" i="30"/>
  <c r="C19" i="30"/>
  <c r="D19" i="30"/>
  <c r="E19" i="30"/>
  <c r="B20" i="30"/>
  <c r="C20" i="30"/>
  <c r="D20" i="30"/>
  <c r="E20" i="30"/>
  <c r="B21" i="30"/>
  <c r="C21" i="30"/>
  <c r="D21" i="30"/>
  <c r="E21" i="30"/>
  <c r="B22" i="30"/>
  <c r="C22" i="30"/>
  <c r="D22" i="30"/>
  <c r="E22" i="30"/>
  <c r="B23" i="30"/>
  <c r="C23" i="30"/>
  <c r="D23" i="30"/>
  <c r="E23" i="30"/>
  <c r="B24" i="30"/>
  <c r="C24" i="30"/>
  <c r="D24" i="30"/>
  <c r="E24" i="30"/>
  <c r="B25" i="30"/>
  <c r="C25" i="30"/>
  <c r="D25" i="30"/>
  <c r="E25" i="30"/>
  <c r="B28" i="30"/>
  <c r="C28" i="30"/>
  <c r="D28" i="30"/>
  <c r="E28" i="30"/>
  <c r="B29" i="30"/>
  <c r="C29" i="30"/>
  <c r="D29" i="30"/>
  <c r="E29" i="30"/>
  <c r="B30" i="30"/>
  <c r="C30" i="30"/>
  <c r="D30" i="30"/>
  <c r="E30" i="30"/>
  <c r="B31" i="30"/>
  <c r="C31" i="30"/>
  <c r="D31" i="30"/>
  <c r="E31" i="30"/>
  <c r="B32" i="30"/>
  <c r="C32" i="30"/>
  <c r="D32" i="30"/>
  <c r="E32" i="30"/>
  <c r="B33" i="30"/>
  <c r="C33" i="30"/>
  <c r="D33" i="30"/>
  <c r="E33" i="30"/>
  <c r="B34" i="30"/>
  <c r="C34" i="30"/>
  <c r="D34" i="30"/>
  <c r="E34" i="30"/>
  <c r="B35" i="30"/>
  <c r="C35" i="30"/>
  <c r="D35" i="30"/>
  <c r="E35" i="30"/>
  <c r="B36" i="30"/>
  <c r="C36" i="30"/>
  <c r="D36" i="30"/>
  <c r="E36" i="30"/>
  <c r="B37" i="30"/>
  <c r="C37" i="30"/>
  <c r="D37" i="30"/>
  <c r="E37" i="30"/>
  <c r="B40" i="30"/>
  <c r="C40" i="30"/>
  <c r="D40" i="30"/>
  <c r="E40" i="30"/>
  <c r="B41" i="30"/>
  <c r="C41" i="30"/>
  <c r="D41" i="30"/>
  <c r="E41" i="30"/>
  <c r="B42" i="30"/>
  <c r="C42" i="30"/>
  <c r="D42" i="30"/>
  <c r="E42" i="30"/>
  <c r="B43" i="30"/>
  <c r="C43" i="30"/>
  <c r="D43" i="30"/>
  <c r="E43" i="30"/>
  <c r="B44" i="30"/>
  <c r="C44" i="30"/>
  <c r="D44" i="30"/>
  <c r="E44" i="30"/>
  <c r="B45" i="30"/>
  <c r="C45" i="30"/>
  <c r="D45" i="30"/>
  <c r="E45" i="30"/>
  <c r="B46" i="30"/>
  <c r="C46" i="30"/>
  <c r="D46" i="30"/>
  <c r="E46" i="30"/>
  <c r="B47" i="30"/>
  <c r="C47" i="30"/>
  <c r="D47" i="30"/>
  <c r="E47" i="30"/>
  <c r="B48" i="30"/>
  <c r="C48" i="30"/>
  <c r="D48" i="30"/>
  <c r="E48" i="30"/>
  <c r="B49" i="30"/>
  <c r="C49" i="30"/>
  <c r="D49" i="30"/>
  <c r="E49" i="30"/>
  <c r="B52" i="30"/>
  <c r="C52" i="30"/>
  <c r="D52" i="30"/>
  <c r="E52" i="30"/>
  <c r="B53" i="30"/>
  <c r="C53" i="30"/>
  <c r="D53" i="30"/>
  <c r="E53" i="30"/>
  <c r="B54" i="30"/>
  <c r="C54" i="30"/>
  <c r="D54" i="30"/>
  <c r="E54" i="30"/>
  <c r="B55" i="30"/>
  <c r="C55" i="30"/>
  <c r="D55" i="30"/>
  <c r="E55" i="30"/>
  <c r="B56" i="30"/>
  <c r="C56" i="30"/>
  <c r="D56" i="30"/>
  <c r="E56" i="30"/>
  <c r="B57" i="30"/>
  <c r="C57" i="30"/>
  <c r="D57" i="30"/>
  <c r="E57" i="30"/>
  <c r="B58" i="30"/>
  <c r="C58" i="30"/>
  <c r="D58" i="30"/>
  <c r="E58" i="30"/>
  <c r="B59" i="30"/>
  <c r="C59" i="30"/>
  <c r="D59" i="30"/>
  <c r="E59" i="30"/>
  <c r="B60" i="30"/>
  <c r="C60" i="30"/>
  <c r="D60" i="30"/>
  <c r="E60" i="30"/>
  <c r="B61" i="30"/>
  <c r="C61" i="30"/>
  <c r="D61" i="30"/>
  <c r="E61" i="30"/>
  <c r="B65" i="30"/>
  <c r="C65" i="30"/>
  <c r="D65" i="30"/>
  <c r="E65" i="30"/>
  <c r="B68" i="30"/>
  <c r="C68" i="30"/>
  <c r="D68" i="30"/>
  <c r="E68" i="30"/>
  <c r="D74" i="30"/>
  <c r="E74" i="30"/>
  <c r="D76" i="30"/>
  <c r="E76" i="30"/>
  <c r="D78" i="30"/>
  <c r="E78" i="30"/>
  <c r="D80" i="30"/>
  <c r="E80" i="30"/>
  <c r="E82" i="30"/>
  <c r="E83" i="30"/>
  <c r="A14" i="29"/>
  <c r="B14" i="29"/>
  <c r="C14" i="29"/>
  <c r="D14" i="29"/>
  <c r="E14" i="29"/>
  <c r="A15" i="29"/>
  <c r="B15" i="29"/>
  <c r="C15" i="29"/>
  <c r="D15" i="29"/>
  <c r="E15" i="29"/>
  <c r="A16" i="29"/>
  <c r="B16" i="29"/>
  <c r="C16" i="29"/>
  <c r="D16" i="29"/>
  <c r="E16" i="29"/>
  <c r="A17" i="29"/>
  <c r="B17" i="29"/>
  <c r="C17" i="29"/>
  <c r="D17" i="29"/>
  <c r="E17" i="29"/>
  <c r="A18" i="29"/>
  <c r="B18" i="29"/>
  <c r="C18" i="29"/>
  <c r="D18" i="29"/>
  <c r="E18" i="29"/>
  <c r="A19" i="29"/>
  <c r="B19" i="29"/>
  <c r="C19" i="29"/>
  <c r="D19" i="29"/>
  <c r="E19" i="29"/>
  <c r="A20" i="29"/>
  <c r="B20" i="29"/>
  <c r="C20" i="29"/>
  <c r="D20" i="29"/>
  <c r="E20" i="29"/>
  <c r="A21" i="29"/>
  <c r="B21" i="29"/>
  <c r="C21" i="29"/>
  <c r="D21" i="29"/>
  <c r="E21" i="29"/>
  <c r="A22" i="29"/>
  <c r="B22" i="29"/>
  <c r="C22" i="29"/>
  <c r="D22" i="29"/>
  <c r="E22" i="29"/>
  <c r="B23" i="29"/>
  <c r="C23" i="29"/>
  <c r="D23" i="29"/>
  <c r="E23" i="29"/>
  <c r="B26" i="29"/>
  <c r="C26" i="29"/>
  <c r="D26" i="29"/>
  <c r="E26" i="29"/>
  <c r="B27" i="29"/>
  <c r="C27" i="29"/>
  <c r="D27" i="29"/>
  <c r="E27" i="29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B32" i="29"/>
  <c r="C32" i="29"/>
  <c r="D32" i="29"/>
  <c r="E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B47" i="29"/>
  <c r="C47" i="29"/>
  <c r="D47" i="29"/>
  <c r="E47" i="29"/>
  <c r="B51" i="29"/>
  <c r="C51" i="29"/>
  <c r="D51" i="29"/>
  <c r="E51" i="29"/>
  <c r="B54" i="29"/>
  <c r="C54" i="29"/>
  <c r="D54" i="29"/>
  <c r="E54" i="29"/>
  <c r="D60" i="29"/>
  <c r="E60" i="29"/>
  <c r="D62" i="29"/>
  <c r="E62" i="29"/>
  <c r="D64" i="29"/>
  <c r="E64" i="29"/>
  <c r="E66" i="29"/>
  <c r="E67" i="29"/>
  <c r="B18" i="28"/>
  <c r="C18" i="28"/>
  <c r="D18" i="28"/>
  <c r="E18" i="28"/>
  <c r="B19" i="28"/>
  <c r="C19" i="28"/>
  <c r="D19" i="28"/>
  <c r="E19" i="28"/>
  <c r="B20" i="28"/>
  <c r="C20" i="28"/>
  <c r="D20" i="28"/>
  <c r="E20" i="28"/>
  <c r="B21" i="28"/>
  <c r="C21" i="28"/>
  <c r="D21" i="28"/>
  <c r="E21" i="28"/>
  <c r="B22" i="28"/>
  <c r="C22" i="28"/>
  <c r="D22" i="28"/>
  <c r="E22" i="28"/>
  <c r="B23" i="28"/>
  <c r="C23" i="28"/>
  <c r="D23" i="28"/>
  <c r="E23" i="28"/>
  <c r="B24" i="28"/>
  <c r="C24" i="28"/>
  <c r="D24" i="28"/>
  <c r="E24" i="28"/>
  <c r="B25" i="28"/>
  <c r="C25" i="28"/>
  <c r="D25" i="28"/>
  <c r="E25" i="28"/>
  <c r="B26" i="28"/>
  <c r="C26" i="28"/>
  <c r="D26" i="28"/>
  <c r="E26" i="28"/>
  <c r="B27" i="28"/>
  <c r="C27" i="28"/>
  <c r="D27" i="28"/>
  <c r="E27" i="28"/>
  <c r="B30" i="28"/>
  <c r="C30" i="28"/>
  <c r="D30" i="28"/>
  <c r="E30" i="28"/>
  <c r="B31" i="28"/>
  <c r="C31" i="28"/>
  <c r="D31" i="28"/>
  <c r="E31" i="28"/>
  <c r="B32" i="28"/>
  <c r="C32" i="28"/>
  <c r="D32" i="28"/>
  <c r="E32" i="28"/>
  <c r="B33" i="28"/>
  <c r="C33" i="28"/>
  <c r="D33" i="28"/>
  <c r="E33" i="28"/>
  <c r="B34" i="28"/>
  <c r="C34" i="28"/>
  <c r="D34" i="28"/>
  <c r="E34" i="28"/>
  <c r="B35" i="28"/>
  <c r="C35" i="28"/>
  <c r="D35" i="28"/>
  <c r="E35" i="28"/>
  <c r="B36" i="28"/>
  <c r="C36" i="28"/>
  <c r="D36" i="28"/>
  <c r="E36" i="28"/>
  <c r="B37" i="28"/>
  <c r="C37" i="28"/>
  <c r="D37" i="28"/>
  <c r="E37" i="28"/>
  <c r="B38" i="28"/>
  <c r="C38" i="28"/>
  <c r="D38" i="28"/>
  <c r="E38" i="28"/>
  <c r="B39" i="28"/>
  <c r="C39" i="28"/>
  <c r="D39" i="28"/>
  <c r="E39" i="28"/>
  <c r="B42" i="28"/>
  <c r="C42" i="28"/>
  <c r="D42" i="28"/>
  <c r="E42" i="28"/>
  <c r="B43" i="28"/>
  <c r="C43" i="28"/>
  <c r="D43" i="28"/>
  <c r="E43" i="28"/>
  <c r="B44" i="28"/>
  <c r="C44" i="28"/>
  <c r="D44" i="28"/>
  <c r="E44" i="28"/>
  <c r="B45" i="28"/>
  <c r="C45" i="28"/>
  <c r="D45" i="28"/>
  <c r="E45" i="28"/>
  <c r="B46" i="28"/>
  <c r="C46" i="28"/>
  <c r="D46" i="28"/>
  <c r="E46" i="28"/>
  <c r="B47" i="28"/>
  <c r="C47" i="28"/>
  <c r="D47" i="28"/>
  <c r="E47" i="28"/>
  <c r="B48" i="28"/>
  <c r="C48" i="28"/>
  <c r="D48" i="28"/>
  <c r="E48" i="28"/>
  <c r="B49" i="28"/>
  <c r="C49" i="28"/>
  <c r="D49" i="28"/>
  <c r="E49" i="28"/>
  <c r="B50" i="28"/>
  <c r="C50" i="28"/>
  <c r="D50" i="28"/>
  <c r="E50" i="28"/>
  <c r="B51" i="28"/>
  <c r="C51" i="28"/>
  <c r="D51" i="28"/>
  <c r="E51" i="28"/>
  <c r="B54" i="28"/>
  <c r="C54" i="28"/>
  <c r="D54" i="28"/>
  <c r="E54" i="28"/>
  <c r="B55" i="28"/>
  <c r="C55" i="28"/>
  <c r="D55" i="28"/>
  <c r="E55" i="28"/>
  <c r="B56" i="28"/>
  <c r="C56" i="28"/>
  <c r="D56" i="28"/>
  <c r="E56" i="28"/>
  <c r="B57" i="28"/>
  <c r="C57" i="28"/>
  <c r="D57" i="28"/>
  <c r="E57" i="28"/>
  <c r="B58" i="28"/>
  <c r="C58" i="28"/>
  <c r="D58" i="28"/>
  <c r="E58" i="28"/>
  <c r="B59" i="28"/>
  <c r="C59" i="28"/>
  <c r="D59" i="28"/>
  <c r="E59" i="28"/>
  <c r="B60" i="28"/>
  <c r="C60" i="28"/>
  <c r="D60" i="28"/>
  <c r="E60" i="28"/>
  <c r="B61" i="28"/>
  <c r="C61" i="28"/>
  <c r="D61" i="28"/>
  <c r="E61" i="28"/>
  <c r="B62" i="28"/>
  <c r="C62" i="28"/>
  <c r="D62" i="28"/>
  <c r="E62" i="28"/>
  <c r="B63" i="28"/>
  <c r="C63" i="28"/>
  <c r="D63" i="28"/>
  <c r="E63" i="28"/>
  <c r="B66" i="28"/>
  <c r="C66" i="28"/>
  <c r="D66" i="28"/>
  <c r="E66" i="28"/>
  <c r="B67" i="28"/>
  <c r="C67" i="28"/>
  <c r="D67" i="28"/>
  <c r="E67" i="28"/>
  <c r="B68" i="28"/>
  <c r="C68" i="28"/>
  <c r="D68" i="28"/>
  <c r="E68" i="28"/>
  <c r="B69" i="28"/>
  <c r="C69" i="28"/>
  <c r="D69" i="28"/>
  <c r="E69" i="28"/>
  <c r="B70" i="28"/>
  <c r="C70" i="28"/>
  <c r="D70" i="28"/>
  <c r="E70" i="28"/>
  <c r="B71" i="28"/>
  <c r="C71" i="28"/>
  <c r="D71" i="28"/>
  <c r="E71" i="28"/>
  <c r="B72" i="28"/>
  <c r="C72" i="28"/>
  <c r="D72" i="28"/>
  <c r="E72" i="28"/>
  <c r="B73" i="28"/>
  <c r="C73" i="28"/>
  <c r="D73" i="28"/>
  <c r="E73" i="28"/>
  <c r="B74" i="28"/>
  <c r="C74" i="28"/>
  <c r="D74" i="28"/>
  <c r="E74" i="28"/>
  <c r="B75" i="28"/>
  <c r="C75" i="28"/>
  <c r="D75" i="28"/>
  <c r="E75" i="28"/>
  <c r="B79" i="28"/>
  <c r="C79" i="28"/>
  <c r="D79" i="28"/>
  <c r="E79" i="28"/>
  <c r="B82" i="28"/>
  <c r="C82" i="28"/>
  <c r="D82" i="28"/>
  <c r="E82" i="28"/>
  <c r="D88" i="28"/>
  <c r="E88" i="28"/>
  <c r="D90" i="28"/>
  <c r="E90" i="28"/>
  <c r="D92" i="28"/>
  <c r="E92" i="28"/>
  <c r="D94" i="28"/>
  <c r="E94" i="28"/>
  <c r="D96" i="28"/>
  <c r="E96" i="28"/>
  <c r="E98" i="28"/>
  <c r="E99" i="28"/>
  <c r="B16" i="27"/>
  <c r="C16" i="27"/>
  <c r="D16" i="27"/>
  <c r="E16" i="27"/>
  <c r="B17" i="27"/>
  <c r="C17" i="27"/>
  <c r="D17" i="27"/>
  <c r="E17" i="27"/>
  <c r="B18" i="27"/>
  <c r="C18" i="27"/>
  <c r="D18" i="27"/>
  <c r="E18" i="27"/>
  <c r="B19" i="27"/>
  <c r="C19" i="27"/>
  <c r="D19" i="27"/>
  <c r="E19" i="27"/>
  <c r="B20" i="27"/>
  <c r="C20" i="27"/>
  <c r="D20" i="27"/>
  <c r="E20" i="27"/>
  <c r="B21" i="27"/>
  <c r="C21" i="27"/>
  <c r="D21" i="27"/>
  <c r="E21" i="27"/>
  <c r="B22" i="27"/>
  <c r="C22" i="27"/>
  <c r="D22" i="27"/>
  <c r="E22" i="27"/>
  <c r="B23" i="27"/>
  <c r="C23" i="27"/>
  <c r="D23" i="27"/>
  <c r="E23" i="27"/>
  <c r="B24" i="27"/>
  <c r="C24" i="27"/>
  <c r="D24" i="27"/>
  <c r="E24" i="27"/>
  <c r="B25" i="27"/>
  <c r="C25" i="27"/>
  <c r="D25" i="27"/>
  <c r="E25" i="27"/>
  <c r="B28" i="27"/>
  <c r="C28" i="27"/>
  <c r="D28" i="27"/>
  <c r="E28" i="27"/>
  <c r="B29" i="27"/>
  <c r="C29" i="27"/>
  <c r="D29" i="27"/>
  <c r="E29" i="27"/>
  <c r="B30" i="27"/>
  <c r="C30" i="27"/>
  <c r="D30" i="27"/>
  <c r="E30" i="27"/>
  <c r="B31" i="27"/>
  <c r="C31" i="27"/>
  <c r="D31" i="27"/>
  <c r="E31" i="27"/>
  <c r="B32" i="27"/>
  <c r="C32" i="27"/>
  <c r="D32" i="27"/>
  <c r="E32" i="27"/>
  <c r="B33" i="27"/>
  <c r="C33" i="27"/>
  <c r="D33" i="27"/>
  <c r="E33" i="27"/>
  <c r="B34" i="27"/>
  <c r="C34" i="27"/>
  <c r="D34" i="27"/>
  <c r="E34" i="27"/>
  <c r="B35" i="27"/>
  <c r="C35" i="27"/>
  <c r="D35" i="27"/>
  <c r="E35" i="27"/>
  <c r="B36" i="27"/>
  <c r="C36" i="27"/>
  <c r="D36" i="27"/>
  <c r="E36" i="27"/>
  <c r="B37" i="27"/>
  <c r="C37" i="27"/>
  <c r="D37" i="27"/>
  <c r="E37" i="27"/>
  <c r="B40" i="27"/>
  <c r="C40" i="27"/>
  <c r="D40" i="27"/>
  <c r="E40" i="27"/>
  <c r="B41" i="27"/>
  <c r="C41" i="27"/>
  <c r="D41" i="27"/>
  <c r="E41" i="27"/>
  <c r="B42" i="27"/>
  <c r="C42" i="27"/>
  <c r="D42" i="27"/>
  <c r="E42" i="27"/>
  <c r="B43" i="27"/>
  <c r="C43" i="27"/>
  <c r="D43" i="27"/>
  <c r="E43" i="27"/>
  <c r="B44" i="27"/>
  <c r="C44" i="27"/>
  <c r="D44" i="27"/>
  <c r="E44" i="27"/>
  <c r="B45" i="27"/>
  <c r="C45" i="27"/>
  <c r="D45" i="27"/>
  <c r="E45" i="27"/>
  <c r="B46" i="27"/>
  <c r="C46" i="27"/>
  <c r="D46" i="27"/>
  <c r="E46" i="27"/>
  <c r="B47" i="27"/>
  <c r="C47" i="27"/>
  <c r="D47" i="27"/>
  <c r="E47" i="27"/>
  <c r="B48" i="27"/>
  <c r="C48" i="27"/>
  <c r="D48" i="27"/>
  <c r="E48" i="27"/>
  <c r="B49" i="27"/>
  <c r="C49" i="27"/>
  <c r="D49" i="27"/>
  <c r="E49" i="27"/>
  <c r="B52" i="27"/>
  <c r="C52" i="27"/>
  <c r="D52" i="27"/>
  <c r="E52" i="27"/>
  <c r="B53" i="27"/>
  <c r="C53" i="27"/>
  <c r="D53" i="27"/>
  <c r="E53" i="27"/>
  <c r="B54" i="27"/>
  <c r="C54" i="27"/>
  <c r="D54" i="27"/>
  <c r="E54" i="27"/>
  <c r="B55" i="27"/>
  <c r="C55" i="27"/>
  <c r="D55" i="27"/>
  <c r="E55" i="27"/>
  <c r="B56" i="27"/>
  <c r="C56" i="27"/>
  <c r="D56" i="27"/>
  <c r="E56" i="27"/>
  <c r="B57" i="27"/>
  <c r="C57" i="27"/>
  <c r="D57" i="27"/>
  <c r="E57" i="27"/>
  <c r="B58" i="27"/>
  <c r="C58" i="27"/>
  <c r="D58" i="27"/>
  <c r="E58" i="27"/>
  <c r="B59" i="27"/>
  <c r="C59" i="27"/>
  <c r="D59" i="27"/>
  <c r="E59" i="27"/>
  <c r="B60" i="27"/>
  <c r="C60" i="27"/>
  <c r="D60" i="27"/>
  <c r="E60" i="27"/>
  <c r="B61" i="27"/>
  <c r="C61" i="27"/>
  <c r="D61" i="27"/>
  <c r="E61" i="27"/>
  <c r="B65" i="27"/>
  <c r="C65" i="27"/>
  <c r="D65" i="27"/>
  <c r="E65" i="27"/>
  <c r="B68" i="27"/>
  <c r="C68" i="27"/>
  <c r="D68" i="27"/>
  <c r="E68" i="27"/>
  <c r="D74" i="27"/>
  <c r="E74" i="27"/>
  <c r="D76" i="27"/>
  <c r="E76" i="27"/>
  <c r="D78" i="27"/>
  <c r="E78" i="27"/>
  <c r="D80" i="27"/>
  <c r="E80" i="27"/>
  <c r="E82" i="27"/>
  <c r="E83" i="27"/>
  <c r="B14" i="26"/>
  <c r="C14" i="26"/>
  <c r="D14" i="26"/>
  <c r="E14" i="26"/>
  <c r="B15" i="26"/>
  <c r="C15" i="26"/>
  <c r="D15" i="26"/>
  <c r="E15" i="26"/>
  <c r="B16" i="26"/>
  <c r="C16" i="26"/>
  <c r="D16" i="26"/>
  <c r="E16" i="26"/>
  <c r="B17" i="26"/>
  <c r="C17" i="26"/>
  <c r="D17" i="26"/>
  <c r="E17" i="26"/>
  <c r="B18" i="26"/>
  <c r="C18" i="26"/>
  <c r="D18" i="26"/>
  <c r="E18" i="26"/>
  <c r="B19" i="26"/>
  <c r="C19" i="26"/>
  <c r="D19" i="26"/>
  <c r="E19" i="26"/>
  <c r="B20" i="26"/>
  <c r="C20" i="26"/>
  <c r="D20" i="26"/>
  <c r="E20" i="26"/>
  <c r="B21" i="26"/>
  <c r="C21" i="26"/>
  <c r="D21" i="26"/>
  <c r="E21" i="26"/>
  <c r="B22" i="26"/>
  <c r="C22" i="26"/>
  <c r="D22" i="26"/>
  <c r="E22" i="26"/>
  <c r="B23" i="26"/>
  <c r="C23" i="26"/>
  <c r="D23" i="26"/>
  <c r="E23" i="26"/>
  <c r="B26" i="26"/>
  <c r="C26" i="26"/>
  <c r="D26" i="26"/>
  <c r="E26" i="26"/>
  <c r="B27" i="26"/>
  <c r="C27" i="26"/>
  <c r="D27" i="26"/>
  <c r="E27" i="26"/>
  <c r="B28" i="26"/>
  <c r="C28" i="26"/>
  <c r="D28" i="26"/>
  <c r="E28" i="26"/>
  <c r="B29" i="26"/>
  <c r="C29" i="26"/>
  <c r="D29" i="26"/>
  <c r="E29" i="26"/>
  <c r="B30" i="26"/>
  <c r="C30" i="26"/>
  <c r="D30" i="26"/>
  <c r="E30" i="26"/>
  <c r="B31" i="26"/>
  <c r="C31" i="26"/>
  <c r="D31" i="26"/>
  <c r="E31" i="26"/>
  <c r="B32" i="26"/>
  <c r="C32" i="26"/>
  <c r="D32" i="26"/>
  <c r="E32" i="26"/>
  <c r="B33" i="26"/>
  <c r="C33" i="26"/>
  <c r="D33" i="26"/>
  <c r="E33" i="26"/>
  <c r="B34" i="26"/>
  <c r="C34" i="26"/>
  <c r="D34" i="26"/>
  <c r="E34" i="26"/>
  <c r="B35" i="26"/>
  <c r="C35" i="26"/>
  <c r="D35" i="26"/>
  <c r="E35" i="26"/>
  <c r="B38" i="26"/>
  <c r="C38" i="26"/>
  <c r="D38" i="26"/>
  <c r="E38" i="26"/>
  <c r="B39" i="26"/>
  <c r="C39" i="26"/>
  <c r="D39" i="26"/>
  <c r="E39" i="26"/>
  <c r="B40" i="26"/>
  <c r="C40" i="26"/>
  <c r="D40" i="26"/>
  <c r="E40" i="26"/>
  <c r="B41" i="26"/>
  <c r="C41" i="26"/>
  <c r="D41" i="26"/>
  <c r="E41" i="26"/>
  <c r="B42" i="26"/>
  <c r="C42" i="26"/>
  <c r="D42" i="26"/>
  <c r="E42" i="26"/>
  <c r="B43" i="26"/>
  <c r="C43" i="26"/>
  <c r="D43" i="26"/>
  <c r="E43" i="26"/>
  <c r="B44" i="26"/>
  <c r="C44" i="26"/>
  <c r="D44" i="26"/>
  <c r="E44" i="26"/>
  <c r="B45" i="26"/>
  <c r="C45" i="26"/>
  <c r="D45" i="26"/>
  <c r="E45" i="26"/>
  <c r="B46" i="26"/>
  <c r="C46" i="26"/>
  <c r="D46" i="26"/>
  <c r="E46" i="26"/>
  <c r="B47" i="26"/>
  <c r="C47" i="26"/>
  <c r="D47" i="26"/>
  <c r="E47" i="26"/>
  <c r="B51" i="26"/>
  <c r="C51" i="26"/>
  <c r="D51" i="26"/>
  <c r="E51" i="26"/>
  <c r="B54" i="26"/>
  <c r="C54" i="26"/>
  <c r="D54" i="26"/>
  <c r="E54" i="26"/>
  <c r="D60" i="26"/>
  <c r="E60" i="26"/>
  <c r="D62" i="26"/>
  <c r="E62" i="26"/>
  <c r="D64" i="26"/>
  <c r="E64" i="26"/>
  <c r="E66" i="26"/>
  <c r="E67" i="26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51" i="25"/>
  <c r="C51" i="25"/>
  <c r="D51" i="25"/>
  <c r="E51" i="25"/>
  <c r="B54" i="25"/>
  <c r="C54" i="25"/>
  <c r="D54" i="25"/>
  <c r="E54" i="25"/>
  <c r="D60" i="25"/>
  <c r="E60" i="25"/>
  <c r="D62" i="25"/>
  <c r="E62" i="25"/>
  <c r="D64" i="25"/>
  <c r="E64" i="25"/>
  <c r="E66" i="25"/>
  <c r="E67" i="25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51" i="24"/>
  <c r="C51" i="24"/>
  <c r="D51" i="24"/>
  <c r="E51" i="24"/>
  <c r="B54" i="24"/>
  <c r="C54" i="24"/>
  <c r="D54" i="24"/>
  <c r="E54" i="24"/>
  <c r="D60" i="24"/>
  <c r="E60" i="24"/>
  <c r="D62" i="24"/>
  <c r="E62" i="24"/>
  <c r="D64" i="24"/>
  <c r="E64" i="24"/>
  <c r="E66" i="24"/>
  <c r="E67" i="24"/>
  <c r="B14" i="23"/>
  <c r="C14" i="23"/>
  <c r="D14" i="23"/>
  <c r="E14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B32" i="23"/>
  <c r="C32" i="23"/>
  <c r="D32" i="23"/>
  <c r="E32" i="23"/>
  <c r="B33" i="23"/>
  <c r="C33" i="23"/>
  <c r="D33" i="23"/>
  <c r="E33" i="23"/>
  <c r="B34" i="23"/>
  <c r="C34" i="23"/>
  <c r="D34" i="23"/>
  <c r="E34" i="23"/>
  <c r="B35" i="23"/>
  <c r="C35" i="23"/>
  <c r="D35" i="23"/>
  <c r="E35" i="23"/>
  <c r="B38" i="23"/>
  <c r="C38" i="23"/>
  <c r="D38" i="23"/>
  <c r="E38" i="23"/>
  <c r="B39" i="23"/>
  <c r="C39" i="23"/>
  <c r="D39" i="23"/>
  <c r="E39" i="23"/>
  <c r="B40" i="23"/>
  <c r="C40" i="23"/>
  <c r="D40" i="23"/>
  <c r="E40" i="23"/>
  <c r="B41" i="23"/>
  <c r="C41" i="23"/>
  <c r="D41" i="23"/>
  <c r="E41" i="23"/>
  <c r="B42" i="23"/>
  <c r="C42" i="23"/>
  <c r="D42" i="23"/>
  <c r="E42" i="23"/>
  <c r="B43" i="23"/>
  <c r="C43" i="23"/>
  <c r="D43" i="23"/>
  <c r="E43" i="23"/>
  <c r="B44" i="23"/>
  <c r="C44" i="23"/>
  <c r="D44" i="23"/>
  <c r="E44" i="23"/>
  <c r="B45" i="23"/>
  <c r="C45" i="23"/>
  <c r="D45" i="23"/>
  <c r="E45" i="23"/>
  <c r="B46" i="23"/>
  <c r="C46" i="23"/>
  <c r="D46" i="23"/>
  <c r="E46" i="23"/>
  <c r="B47" i="23"/>
  <c r="C47" i="23"/>
  <c r="D47" i="23"/>
  <c r="E47" i="23"/>
  <c r="B51" i="23"/>
  <c r="C51" i="23"/>
  <c r="D51" i="23"/>
  <c r="E51" i="23"/>
  <c r="B54" i="23"/>
  <c r="C54" i="23"/>
  <c r="D54" i="23"/>
  <c r="E54" i="23"/>
  <c r="D60" i="23"/>
  <c r="E60" i="23"/>
  <c r="D62" i="23"/>
  <c r="E62" i="23"/>
  <c r="D64" i="23"/>
  <c r="E64" i="23"/>
  <c r="E66" i="23"/>
  <c r="E67" i="23"/>
  <c r="B14" i="22"/>
  <c r="C14" i="22"/>
  <c r="D14" i="22"/>
  <c r="E14" i="22"/>
  <c r="B15" i="22"/>
  <c r="C15" i="22"/>
  <c r="D15" i="22"/>
  <c r="E15" i="22"/>
  <c r="B16" i="22"/>
  <c r="C16" i="22"/>
  <c r="D16" i="22"/>
  <c r="E16" i="22"/>
  <c r="B17" i="22"/>
  <c r="C17" i="22"/>
  <c r="D17" i="22"/>
  <c r="E17" i="22"/>
  <c r="B18" i="22"/>
  <c r="C18" i="22"/>
  <c r="D18" i="22"/>
  <c r="E18" i="22"/>
  <c r="B19" i="22"/>
  <c r="C19" i="22"/>
  <c r="D19" i="22"/>
  <c r="E19" i="22"/>
  <c r="B20" i="22"/>
  <c r="C20" i="22"/>
  <c r="D20" i="22"/>
  <c r="E20" i="22"/>
  <c r="B21" i="22"/>
  <c r="C21" i="22"/>
  <c r="D21" i="22"/>
  <c r="E21" i="22"/>
  <c r="B22" i="22"/>
  <c r="C22" i="22"/>
  <c r="D22" i="22"/>
  <c r="E22" i="22"/>
  <c r="B23" i="22"/>
  <c r="C23" i="22"/>
  <c r="D23" i="22"/>
  <c r="E23" i="22"/>
  <c r="B26" i="22"/>
  <c r="C26" i="22"/>
  <c r="D26" i="22"/>
  <c r="E26" i="22"/>
  <c r="B27" i="22"/>
  <c r="C27" i="22"/>
  <c r="D27" i="22"/>
  <c r="E27" i="22"/>
  <c r="B28" i="22"/>
  <c r="C28" i="22"/>
  <c r="D28" i="22"/>
  <c r="E28" i="22"/>
  <c r="B29" i="22"/>
  <c r="C29" i="22"/>
  <c r="D29" i="22"/>
  <c r="E29" i="22"/>
  <c r="B30" i="22"/>
  <c r="C30" i="22"/>
  <c r="D30" i="22"/>
  <c r="E30" i="22"/>
  <c r="B31" i="22"/>
  <c r="C31" i="22"/>
  <c r="D31" i="22"/>
  <c r="E31" i="22"/>
  <c r="B32" i="22"/>
  <c r="C32" i="22"/>
  <c r="D32" i="22"/>
  <c r="E32" i="22"/>
  <c r="B33" i="22"/>
  <c r="C33" i="22"/>
  <c r="D33" i="22"/>
  <c r="E33" i="22"/>
  <c r="B34" i="22"/>
  <c r="C34" i="22"/>
  <c r="D34" i="22"/>
  <c r="E34" i="22"/>
  <c r="B35" i="22"/>
  <c r="C35" i="22"/>
  <c r="D35" i="22"/>
  <c r="E35" i="22"/>
  <c r="B38" i="22"/>
  <c r="D38" i="22"/>
  <c r="E38" i="22"/>
  <c r="B39" i="22"/>
  <c r="D39" i="22"/>
  <c r="E39" i="22"/>
  <c r="B40" i="22"/>
  <c r="D40" i="22"/>
  <c r="E40" i="22"/>
  <c r="B41" i="22"/>
  <c r="D41" i="22"/>
  <c r="E41" i="22"/>
  <c r="B42" i="22"/>
  <c r="D42" i="22"/>
  <c r="E42" i="22"/>
  <c r="B43" i="22"/>
  <c r="D43" i="22"/>
  <c r="E43" i="22"/>
  <c r="B44" i="22"/>
  <c r="D44" i="22"/>
  <c r="E44" i="22"/>
  <c r="B45" i="22"/>
  <c r="D45" i="22"/>
  <c r="E45" i="22"/>
  <c r="B46" i="22"/>
  <c r="D46" i="22"/>
  <c r="E46" i="22"/>
  <c r="B47" i="22"/>
  <c r="C47" i="22"/>
  <c r="D47" i="22"/>
  <c r="E47" i="22"/>
  <c r="B51" i="22"/>
  <c r="C51" i="22"/>
  <c r="D51" i="22"/>
  <c r="E51" i="22"/>
  <c r="B54" i="22"/>
  <c r="C54" i="22"/>
  <c r="D54" i="22"/>
  <c r="E54" i="22"/>
  <c r="D60" i="22"/>
  <c r="E60" i="22"/>
  <c r="D62" i="22"/>
  <c r="E62" i="22"/>
  <c r="D64" i="22"/>
  <c r="E64" i="22"/>
  <c r="E66" i="22"/>
  <c r="E67" i="22"/>
  <c r="B14" i="21"/>
  <c r="C14" i="21"/>
  <c r="D14" i="21"/>
  <c r="E14" i="21"/>
  <c r="B15" i="21"/>
  <c r="C15" i="21"/>
  <c r="D15" i="21"/>
  <c r="E15" i="21"/>
  <c r="B16" i="21"/>
  <c r="C16" i="21"/>
  <c r="D16" i="21"/>
  <c r="E16" i="21"/>
  <c r="B17" i="21"/>
  <c r="C17" i="21"/>
  <c r="D17" i="21"/>
  <c r="E17" i="21"/>
  <c r="B18" i="21"/>
  <c r="C18" i="21"/>
  <c r="D18" i="21"/>
  <c r="E18" i="21"/>
  <c r="B19" i="21"/>
  <c r="C19" i="21"/>
  <c r="D19" i="21"/>
  <c r="E19" i="21"/>
  <c r="B20" i="21"/>
  <c r="C20" i="21"/>
  <c r="D20" i="21"/>
  <c r="E20" i="21"/>
  <c r="B21" i="21"/>
  <c r="C21" i="21"/>
  <c r="D21" i="21"/>
  <c r="E21" i="21"/>
  <c r="B22" i="21"/>
  <c r="C22" i="21"/>
  <c r="D22" i="21"/>
  <c r="E22" i="21"/>
  <c r="B23" i="21"/>
  <c r="C23" i="21"/>
  <c r="D23" i="21"/>
  <c r="E23" i="21"/>
  <c r="B26" i="21"/>
  <c r="C26" i="21"/>
  <c r="D26" i="21"/>
  <c r="E26" i="21"/>
  <c r="B27" i="21"/>
  <c r="C27" i="21"/>
  <c r="D27" i="21"/>
  <c r="E27" i="21"/>
  <c r="B28" i="21"/>
  <c r="C28" i="21"/>
  <c r="D28" i="21"/>
  <c r="E28" i="21"/>
  <c r="B29" i="21"/>
  <c r="C29" i="21"/>
  <c r="D29" i="21"/>
  <c r="E29" i="21"/>
  <c r="B30" i="21"/>
  <c r="C30" i="21"/>
  <c r="D30" i="21"/>
  <c r="E30" i="21"/>
  <c r="B31" i="21"/>
  <c r="C31" i="21"/>
  <c r="D31" i="21"/>
  <c r="E31" i="21"/>
  <c r="B32" i="21"/>
  <c r="C32" i="21"/>
  <c r="D32" i="21"/>
  <c r="E32" i="21"/>
  <c r="B33" i="21"/>
  <c r="C33" i="21"/>
  <c r="D33" i="21"/>
  <c r="E33" i="21"/>
  <c r="A34" i="21"/>
  <c r="B34" i="21"/>
  <c r="C34" i="21"/>
  <c r="D34" i="21"/>
  <c r="E34" i="21"/>
  <c r="B35" i="21"/>
  <c r="C35" i="21"/>
  <c r="D35" i="21"/>
  <c r="E35" i="21"/>
  <c r="B38" i="21"/>
  <c r="C38" i="21"/>
  <c r="D38" i="21"/>
  <c r="E38" i="21"/>
  <c r="B39" i="21"/>
  <c r="C39" i="21"/>
  <c r="D39" i="21"/>
  <c r="E39" i="21"/>
  <c r="B40" i="21"/>
  <c r="C40" i="21"/>
  <c r="D40" i="21"/>
  <c r="E40" i="21"/>
  <c r="B41" i="21"/>
  <c r="C41" i="21"/>
  <c r="D41" i="21"/>
  <c r="E41" i="21"/>
  <c r="B42" i="21"/>
  <c r="C42" i="21"/>
  <c r="D42" i="21"/>
  <c r="E42" i="21"/>
  <c r="B43" i="21"/>
  <c r="C43" i="21"/>
  <c r="D43" i="21"/>
  <c r="E43" i="21"/>
  <c r="B44" i="21"/>
  <c r="C44" i="21"/>
  <c r="D44" i="21"/>
  <c r="E44" i="21"/>
  <c r="B45" i="21"/>
  <c r="C45" i="21"/>
  <c r="D45" i="21"/>
  <c r="E45" i="21"/>
  <c r="B46" i="21"/>
  <c r="C46" i="21"/>
  <c r="D46" i="21"/>
  <c r="E46" i="21"/>
  <c r="B47" i="21"/>
  <c r="C47" i="21"/>
  <c r="D47" i="21"/>
  <c r="E47" i="21"/>
  <c r="B51" i="21"/>
  <c r="C51" i="21"/>
  <c r="D51" i="21"/>
  <c r="E51" i="21"/>
  <c r="B54" i="21"/>
  <c r="C54" i="21"/>
  <c r="D54" i="21"/>
  <c r="E54" i="21"/>
  <c r="D60" i="21"/>
  <c r="E60" i="21"/>
  <c r="D62" i="21"/>
  <c r="E62" i="21"/>
  <c r="D64" i="21"/>
  <c r="E64" i="21"/>
  <c r="E66" i="21"/>
  <c r="E67" i="21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8" i="20"/>
  <c r="C28" i="20"/>
  <c r="D28" i="20"/>
  <c r="E28" i="20"/>
  <c r="A29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A40" i="20"/>
  <c r="B40" i="20"/>
  <c r="C40" i="20"/>
  <c r="D40" i="20"/>
  <c r="E40" i="20"/>
  <c r="A41" i="20"/>
  <c r="B41" i="20"/>
  <c r="C41" i="20"/>
  <c r="D41" i="20"/>
  <c r="E41" i="20"/>
  <c r="A42" i="20"/>
  <c r="B42" i="20"/>
  <c r="C42" i="20"/>
  <c r="D42" i="20"/>
  <c r="E42" i="20"/>
  <c r="A43" i="20"/>
  <c r="B43" i="20"/>
  <c r="C43" i="20"/>
  <c r="D43" i="20"/>
  <c r="E43" i="20"/>
  <c r="A44" i="20"/>
  <c r="B44" i="20"/>
  <c r="C44" i="20"/>
  <c r="D44" i="20"/>
  <c r="E44" i="20"/>
  <c r="A45" i="20"/>
  <c r="B45" i="20"/>
  <c r="C45" i="20"/>
  <c r="D45" i="20"/>
  <c r="E45" i="20"/>
  <c r="A46" i="20"/>
  <c r="B46" i="20"/>
  <c r="C46" i="20"/>
  <c r="D46" i="20"/>
  <c r="E46" i="20"/>
  <c r="A47" i="20"/>
  <c r="B47" i="20"/>
  <c r="C47" i="20"/>
  <c r="D47" i="20"/>
  <c r="E47" i="20"/>
  <c r="A48" i="20"/>
  <c r="B48" i="20"/>
  <c r="C48" i="20"/>
  <c r="D48" i="20"/>
  <c r="E48" i="20"/>
  <c r="B49" i="20"/>
  <c r="C49" i="20"/>
  <c r="D49" i="20"/>
  <c r="E49" i="20"/>
  <c r="B52" i="20"/>
  <c r="C52" i="20"/>
  <c r="D52" i="20"/>
  <c r="E52" i="20"/>
  <c r="B53" i="20"/>
  <c r="C53" i="20"/>
  <c r="D53" i="20"/>
  <c r="E53" i="20"/>
  <c r="B54" i="20"/>
  <c r="C54" i="20"/>
  <c r="D54" i="20"/>
  <c r="E54" i="20"/>
  <c r="B55" i="20"/>
  <c r="C55" i="20"/>
  <c r="D55" i="20"/>
  <c r="E55" i="20"/>
  <c r="B56" i="20"/>
  <c r="C56" i="20"/>
  <c r="D56" i="20"/>
  <c r="E56" i="20"/>
  <c r="B57" i="20"/>
  <c r="C57" i="20"/>
  <c r="D57" i="20"/>
  <c r="E57" i="20"/>
  <c r="B58" i="20"/>
  <c r="C58" i="20"/>
  <c r="D58" i="20"/>
  <c r="E58" i="20"/>
  <c r="B59" i="20"/>
  <c r="C59" i="20"/>
  <c r="D59" i="20"/>
  <c r="E59" i="20"/>
  <c r="B60" i="20"/>
  <c r="C60" i="20"/>
  <c r="D60" i="20"/>
  <c r="E60" i="20"/>
  <c r="B61" i="20"/>
  <c r="C61" i="20"/>
  <c r="D61" i="20"/>
  <c r="E61" i="20"/>
  <c r="B65" i="20"/>
  <c r="C65" i="20"/>
  <c r="D65" i="20"/>
  <c r="E65" i="20"/>
  <c r="B68" i="20"/>
  <c r="C68" i="20"/>
  <c r="D68" i="20"/>
  <c r="E68" i="20"/>
  <c r="D74" i="20"/>
  <c r="E74" i="20"/>
  <c r="D76" i="20"/>
  <c r="E76" i="20"/>
  <c r="D78" i="20"/>
  <c r="E78" i="20"/>
  <c r="D80" i="20"/>
  <c r="E80" i="20"/>
  <c r="E82" i="20"/>
  <c r="E83" i="20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5" i="19"/>
  <c r="C65" i="19"/>
  <c r="D65" i="19"/>
  <c r="E65" i="19"/>
  <c r="B68" i="19"/>
  <c r="C68" i="19"/>
  <c r="D68" i="19"/>
  <c r="E68" i="19"/>
  <c r="D74" i="19"/>
  <c r="E74" i="19"/>
  <c r="D76" i="19"/>
  <c r="E76" i="19"/>
  <c r="D78" i="19"/>
  <c r="E78" i="19"/>
  <c r="D80" i="19"/>
  <c r="E80" i="19"/>
  <c r="E82" i="19"/>
  <c r="E83" i="19"/>
  <c r="B16" i="18"/>
  <c r="C16" i="18"/>
  <c r="D16" i="18"/>
  <c r="E16" i="18"/>
  <c r="B17" i="18"/>
  <c r="C17" i="18"/>
  <c r="D17" i="18"/>
  <c r="E17" i="18"/>
  <c r="B18" i="18"/>
  <c r="C18" i="18"/>
  <c r="D18" i="18"/>
  <c r="E18" i="18"/>
  <c r="B19" i="18"/>
  <c r="C19" i="18"/>
  <c r="D19" i="18"/>
  <c r="E19" i="18"/>
  <c r="B20" i="18"/>
  <c r="C20" i="18"/>
  <c r="D20" i="18"/>
  <c r="E20" i="18"/>
  <c r="B21" i="18"/>
  <c r="C21" i="18"/>
  <c r="D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1" i="18"/>
  <c r="C31" i="18"/>
  <c r="D31" i="18"/>
  <c r="E31" i="18"/>
  <c r="B32" i="18"/>
  <c r="C32" i="18"/>
  <c r="D32" i="18"/>
  <c r="E32" i="18"/>
  <c r="B33" i="18"/>
  <c r="C33" i="18"/>
  <c r="D33" i="18"/>
  <c r="E33" i="18"/>
  <c r="B34" i="18"/>
  <c r="C34" i="18"/>
  <c r="D34" i="18"/>
  <c r="E34" i="18"/>
  <c r="B35" i="18"/>
  <c r="C35" i="18"/>
  <c r="D35" i="18"/>
  <c r="E35" i="18"/>
  <c r="B36" i="18"/>
  <c r="C36" i="18"/>
  <c r="D36" i="18"/>
  <c r="E36" i="18"/>
  <c r="B37" i="18"/>
  <c r="C37" i="18"/>
  <c r="D37" i="18"/>
  <c r="E37" i="18"/>
  <c r="B40" i="18"/>
  <c r="C40" i="18"/>
  <c r="D40" i="18"/>
  <c r="E40" i="18"/>
  <c r="B41" i="18"/>
  <c r="C41" i="18"/>
  <c r="D41" i="18"/>
  <c r="E41" i="18"/>
  <c r="B42" i="18"/>
  <c r="C42" i="18"/>
  <c r="D42" i="18"/>
  <c r="E42" i="18"/>
  <c r="B43" i="18"/>
  <c r="C43" i="18"/>
  <c r="D43" i="18"/>
  <c r="E43" i="18"/>
  <c r="B44" i="18"/>
  <c r="C44" i="18"/>
  <c r="D44" i="18"/>
  <c r="E44" i="18"/>
  <c r="B45" i="18"/>
  <c r="C45" i="18"/>
  <c r="D45" i="18"/>
  <c r="E45" i="18"/>
  <c r="B46" i="18"/>
  <c r="C46" i="18"/>
  <c r="D46" i="18"/>
  <c r="E46" i="18"/>
  <c r="B47" i="18"/>
  <c r="C47" i="18"/>
  <c r="D47" i="18"/>
  <c r="E47" i="18"/>
  <c r="B48" i="18"/>
  <c r="C48" i="18"/>
  <c r="D48" i="18"/>
  <c r="E48" i="18"/>
  <c r="B49" i="18"/>
  <c r="C49" i="18"/>
  <c r="D49" i="18"/>
  <c r="E49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55" i="18"/>
  <c r="C55" i="18"/>
  <c r="D55" i="18"/>
  <c r="E55" i="18"/>
  <c r="B56" i="18"/>
  <c r="C56" i="18"/>
  <c r="D56" i="18"/>
  <c r="E56" i="18"/>
  <c r="B57" i="18"/>
  <c r="C57" i="18"/>
  <c r="D57" i="18"/>
  <c r="E57" i="18"/>
  <c r="B58" i="18"/>
  <c r="C58" i="18"/>
  <c r="D58" i="18"/>
  <c r="E58" i="18"/>
  <c r="B59" i="18"/>
  <c r="C59" i="18"/>
  <c r="D59" i="18"/>
  <c r="E59" i="18"/>
  <c r="B60" i="18"/>
  <c r="C60" i="18"/>
  <c r="D60" i="18"/>
  <c r="E60" i="18"/>
  <c r="B61" i="18"/>
  <c r="C61" i="18"/>
  <c r="D61" i="18"/>
  <c r="E61" i="18"/>
  <c r="B65" i="18"/>
  <c r="C65" i="18"/>
  <c r="D65" i="18"/>
  <c r="E65" i="18"/>
  <c r="B68" i="18"/>
  <c r="C68" i="18"/>
  <c r="D68" i="18"/>
  <c r="E68" i="18"/>
  <c r="D74" i="18"/>
  <c r="E74" i="18"/>
  <c r="D76" i="18"/>
  <c r="E76" i="18"/>
  <c r="D78" i="18"/>
  <c r="E78" i="18"/>
  <c r="D80" i="18"/>
  <c r="E80" i="18"/>
  <c r="E82" i="18"/>
  <c r="E83" i="18"/>
  <c r="B14" i="17"/>
  <c r="C14" i="17"/>
  <c r="D14" i="17"/>
  <c r="E14" i="17"/>
  <c r="B15" i="17"/>
  <c r="C15" i="17"/>
  <c r="D15" i="17"/>
  <c r="E15" i="17"/>
  <c r="B16" i="17"/>
  <c r="C16" i="17"/>
  <c r="D16" i="17"/>
  <c r="E16" i="17"/>
  <c r="B17" i="17"/>
  <c r="C17" i="17"/>
  <c r="D17" i="17"/>
  <c r="E17" i="17"/>
  <c r="B18" i="17"/>
  <c r="C18" i="17"/>
  <c r="D18" i="17"/>
  <c r="E18" i="17"/>
  <c r="B19" i="17"/>
  <c r="C19" i="17"/>
  <c r="D19" i="17"/>
  <c r="E19" i="17"/>
  <c r="B20" i="17"/>
  <c r="C20" i="17"/>
  <c r="D20" i="17"/>
  <c r="E20" i="17"/>
  <c r="B21" i="17"/>
  <c r="C21" i="17"/>
  <c r="D21" i="17"/>
  <c r="E21" i="17"/>
  <c r="B22" i="17"/>
  <c r="C22" i="17"/>
  <c r="D22" i="17"/>
  <c r="E22" i="17"/>
  <c r="B23" i="17"/>
  <c r="C23" i="17"/>
  <c r="D23" i="17"/>
  <c r="E23" i="17"/>
  <c r="B26" i="17"/>
  <c r="C26" i="17"/>
  <c r="D26" i="17"/>
  <c r="E26" i="17"/>
  <c r="B27" i="17"/>
  <c r="C27" i="17"/>
  <c r="D27" i="17"/>
  <c r="E27" i="17"/>
  <c r="B28" i="17"/>
  <c r="C28" i="17"/>
  <c r="D28" i="17"/>
  <c r="E28" i="17"/>
  <c r="B29" i="17"/>
  <c r="C29" i="17"/>
  <c r="D29" i="17"/>
  <c r="E29" i="17"/>
  <c r="B30" i="17"/>
  <c r="C30" i="17"/>
  <c r="D30" i="17"/>
  <c r="E30" i="17"/>
  <c r="B31" i="17"/>
  <c r="C31" i="17"/>
  <c r="D31" i="17"/>
  <c r="E31" i="17"/>
  <c r="B32" i="17"/>
  <c r="C32" i="17"/>
  <c r="D32" i="17"/>
  <c r="E32" i="17"/>
  <c r="B33" i="17"/>
  <c r="C33" i="17"/>
  <c r="D33" i="17"/>
  <c r="E33" i="17"/>
  <c r="B34" i="17"/>
  <c r="C34" i="17"/>
  <c r="D34" i="17"/>
  <c r="E34" i="17"/>
  <c r="B35" i="17"/>
  <c r="C35" i="17"/>
  <c r="D35" i="17"/>
  <c r="E35" i="17"/>
  <c r="B38" i="17"/>
  <c r="C38" i="17"/>
  <c r="D38" i="17"/>
  <c r="E38" i="17"/>
  <c r="B39" i="17"/>
  <c r="C39" i="17"/>
  <c r="D39" i="17"/>
  <c r="E39" i="17"/>
  <c r="B40" i="17"/>
  <c r="C40" i="17"/>
  <c r="D40" i="17"/>
  <c r="E40" i="17"/>
  <c r="B41" i="17"/>
  <c r="C41" i="17"/>
  <c r="D41" i="17"/>
  <c r="E41" i="17"/>
  <c r="B42" i="17"/>
  <c r="C42" i="17"/>
  <c r="D42" i="17"/>
  <c r="E42" i="17"/>
  <c r="B43" i="17"/>
  <c r="C43" i="17"/>
  <c r="D43" i="17"/>
  <c r="E43" i="17"/>
  <c r="B44" i="17"/>
  <c r="C44" i="17"/>
  <c r="D44" i="17"/>
  <c r="E44" i="17"/>
  <c r="B45" i="17"/>
  <c r="C45" i="17"/>
  <c r="D45" i="17"/>
  <c r="E45" i="17"/>
  <c r="A46" i="17"/>
  <c r="B46" i="17"/>
  <c r="C46" i="17"/>
  <c r="D46" i="17"/>
  <c r="E46" i="17"/>
  <c r="B47" i="17"/>
  <c r="C47" i="17"/>
  <c r="D47" i="17"/>
  <c r="E47" i="17"/>
  <c r="B51" i="17"/>
  <c r="C51" i="17"/>
  <c r="D51" i="17"/>
  <c r="E51" i="17"/>
  <c r="B54" i="17"/>
  <c r="C54" i="17"/>
  <c r="D54" i="17"/>
  <c r="E54" i="17"/>
  <c r="D60" i="17"/>
  <c r="E60" i="17"/>
  <c r="D62" i="17"/>
  <c r="E62" i="17"/>
  <c r="D64" i="17"/>
  <c r="E64" i="17"/>
  <c r="E66" i="17"/>
  <c r="E67" i="17"/>
  <c r="G8" i="16"/>
  <c r="G9" i="16"/>
  <c r="G10" i="16"/>
  <c r="G11" i="16"/>
  <c r="G12" i="16"/>
  <c r="G22" i="16"/>
  <c r="G32" i="16"/>
  <c r="G42" i="16"/>
  <c r="G11" i="15"/>
  <c r="G12" i="15"/>
  <c r="G13" i="15"/>
  <c r="G14" i="15"/>
  <c r="G15" i="15"/>
  <c r="G16" i="15"/>
  <c r="G17" i="15"/>
  <c r="G27" i="15"/>
  <c r="G37" i="15"/>
  <c r="G47" i="15"/>
  <c r="G7" i="14"/>
  <c r="G8" i="14"/>
  <c r="G9" i="14"/>
  <c r="G10" i="14"/>
  <c r="G11" i="14"/>
  <c r="G21" i="14"/>
  <c r="G31" i="14"/>
  <c r="G41" i="14"/>
  <c r="G8" i="13"/>
  <c r="G9" i="13"/>
  <c r="G10" i="13"/>
  <c r="G11" i="13"/>
  <c r="G12" i="13"/>
  <c r="G13" i="13"/>
  <c r="G14" i="13"/>
  <c r="G24" i="13"/>
  <c r="G34" i="13"/>
  <c r="G44" i="13"/>
  <c r="G6" i="12"/>
  <c r="G7" i="12"/>
  <c r="G8" i="12"/>
  <c r="G9" i="12"/>
  <c r="G10" i="12"/>
  <c r="G20" i="12"/>
  <c r="G30" i="12"/>
  <c r="G40" i="12"/>
  <c r="G9" i="11"/>
  <c r="G10" i="11"/>
  <c r="G11" i="11"/>
  <c r="G12" i="11"/>
  <c r="G13" i="11"/>
  <c r="G23" i="11"/>
  <c r="G33" i="11"/>
  <c r="G43" i="11"/>
  <c r="G7" i="10"/>
  <c r="G8" i="10"/>
  <c r="G9" i="10"/>
  <c r="G10" i="10"/>
  <c r="G11" i="10"/>
  <c r="G21" i="10"/>
  <c r="G31" i="10"/>
  <c r="G41" i="10"/>
  <c r="G6" i="9"/>
  <c r="G7" i="9"/>
  <c r="G8" i="9"/>
  <c r="G9" i="9"/>
  <c r="G10" i="9"/>
  <c r="G20" i="9"/>
  <c r="G30" i="9"/>
  <c r="G40" i="9"/>
  <c r="G7" i="8"/>
  <c r="G8" i="8"/>
  <c r="G9" i="8"/>
  <c r="G10" i="8"/>
  <c r="G11" i="8"/>
  <c r="G21" i="8"/>
  <c r="G31" i="8"/>
  <c r="G41" i="8"/>
  <c r="G10" i="7"/>
  <c r="G11" i="7"/>
  <c r="G12" i="7"/>
  <c r="G13" i="7"/>
  <c r="G14" i="7"/>
  <c r="G15" i="7"/>
  <c r="G25" i="7"/>
  <c r="G35" i="7"/>
  <c r="G45" i="7"/>
  <c r="G9" i="6"/>
  <c r="G10" i="6"/>
  <c r="G11" i="6"/>
  <c r="G12" i="6"/>
  <c r="G13" i="6"/>
  <c r="G23" i="6"/>
  <c r="G33" i="6"/>
  <c r="G43" i="6"/>
  <c r="G9" i="5"/>
  <c r="G10" i="5"/>
  <c r="G11" i="5"/>
  <c r="G12" i="5"/>
  <c r="G13" i="5"/>
  <c r="G23" i="5"/>
  <c r="G33" i="5"/>
  <c r="G43" i="5"/>
  <c r="G8" i="4"/>
  <c r="G9" i="4"/>
  <c r="G10" i="4"/>
  <c r="G11" i="4"/>
  <c r="G12" i="4"/>
  <c r="G22" i="4"/>
  <c r="G32" i="4"/>
  <c r="G42" i="4"/>
  <c r="G7" i="3"/>
  <c r="G8" i="3"/>
  <c r="G9" i="3"/>
  <c r="G10" i="3"/>
  <c r="G11" i="3"/>
  <c r="G21" i="3"/>
  <c r="G31" i="3"/>
  <c r="G41" i="3"/>
</calcChain>
</file>

<file path=xl/sharedStrings.xml><?xml version="1.0" encoding="utf-8"?>
<sst xmlns="http://schemas.openxmlformats.org/spreadsheetml/2006/main" count="4399" uniqueCount="386">
  <si>
    <t>sehr uneben</t>
  </si>
  <si>
    <t>uneben</t>
  </si>
  <si>
    <t>labil</t>
  </si>
  <si>
    <t>sehr labil</t>
  </si>
  <si>
    <t>Wassergehalt</t>
  </si>
  <si>
    <t>Bodenverhältnisse</t>
  </si>
  <si>
    <t>mittlere Erschwernis</t>
  </si>
  <si>
    <t xml:space="preserve"> </t>
  </si>
  <si>
    <t>A)</t>
  </si>
  <si>
    <t>(1.1.2.)</t>
  </si>
  <si>
    <t>B)</t>
  </si>
  <si>
    <t>(3.2.1.)</t>
  </si>
  <si>
    <t>C)</t>
  </si>
  <si>
    <t xml:space="preserve">Std. </t>
  </si>
  <si>
    <t>Euro</t>
  </si>
  <si>
    <t>Motorsense</t>
  </si>
  <si>
    <t>Anfahrt mit Pkw, 20 km</t>
  </si>
  <si>
    <t>km</t>
  </si>
  <si>
    <t>m²</t>
  </si>
  <si>
    <t>%</t>
  </si>
  <si>
    <t>hohe Erschwernis</t>
  </si>
  <si>
    <t>Handrechen</t>
  </si>
  <si>
    <t>Gabel</t>
  </si>
  <si>
    <t>(3.3.1.)</t>
  </si>
  <si>
    <t>AUFNAHME MIT GABEL UND TRAGEN ZUM PAZELLENRAND</t>
  </si>
  <si>
    <t>dt</t>
  </si>
  <si>
    <t>Hangneigung</t>
  </si>
  <si>
    <t>Hindernisausmahd</t>
  </si>
  <si>
    <t>Aufwuchs</t>
  </si>
  <si>
    <t>Parzellengröße</t>
  </si>
  <si>
    <t>keine</t>
  </si>
  <si>
    <t>Transportentfernung</t>
  </si>
  <si>
    <t>ha</t>
  </si>
  <si>
    <t>leichte Erschwernis</t>
  </si>
  <si>
    <t>Anfahrt Pkw, 10 km</t>
  </si>
  <si>
    <t>Arbeitsbreite</t>
  </si>
  <si>
    <t>m</t>
  </si>
  <si>
    <t>SCHWADEN MIT HANDRECHEN</t>
  </si>
  <si>
    <t>MAHD MIT DICKICHTMESSER AM FREISCHNEIDER (Motorsense)</t>
  </si>
  <si>
    <t>MAHD MIT DOPPELMESSERMÄHWERK AM EINACHSMOTORSCHLEPPER</t>
  </si>
  <si>
    <t>(1.1.4.)</t>
  </si>
  <si>
    <t>SCHWADEN MIT BANDRECHEN AN EINACHSMOTORSCHLEPPER</t>
  </si>
  <si>
    <t>D)</t>
  </si>
  <si>
    <t>(3.2.2.)</t>
  </si>
  <si>
    <t>WENDEN MIT BANDRECHEN AN EINACHSMOTORSCHLEPPER</t>
  </si>
  <si>
    <t>stabil</t>
  </si>
  <si>
    <t>Bodenunebenheiten</t>
  </si>
  <si>
    <t>Einachsmotormäher</t>
  </si>
  <si>
    <t>Anfahrt Klein-Lkw 10 km</t>
  </si>
  <si>
    <t>Arbeitsverfahren 1</t>
  </si>
  <si>
    <t>1.1.2</t>
  </si>
  <si>
    <t>3.2.1</t>
  </si>
  <si>
    <t>AUFNAHME MIT GABEL UND TRAGEN ZUM PARZELLENRAND</t>
  </si>
  <si>
    <t>Kalkulationsblatt:   1.1.2</t>
  </si>
  <si>
    <t>Kalkulationsblatt:   1.1.4</t>
  </si>
  <si>
    <t>Kalkulationsblatt:   3.2.2</t>
  </si>
  <si>
    <t>WENDEN/SCHWADEN MIT BANDRECHEN AN EICHACHSMOTORSCHLEPPER</t>
  </si>
  <si>
    <t>Kalkulationsblatt:   3.3.1</t>
  </si>
  <si>
    <t>Arbeitsverfahren  2</t>
  </si>
  <si>
    <t>3.3.1</t>
  </si>
  <si>
    <t>3.2.2</t>
  </si>
  <si>
    <t>SUMME AV2</t>
  </si>
  <si>
    <t>1.1.4</t>
  </si>
  <si>
    <t>Kalkulationsblatt:   3.3.8.1</t>
  </si>
  <si>
    <t>AUFNAHME MIT LADEWAGEN AN ALLRADSCHLEPPER</t>
  </si>
  <si>
    <t>Ladewagen 20 m³</t>
  </si>
  <si>
    <t>Kalkulationsblatt:   3.2.1</t>
  </si>
  <si>
    <t>Kalkulationsblatt:   3.1.2</t>
  </si>
  <si>
    <t>3,5 m</t>
  </si>
  <si>
    <t xml:space="preserve">2 ha </t>
  </si>
  <si>
    <t>15 dt</t>
  </si>
  <si>
    <t>Allradschlepper, 54 KW</t>
  </si>
  <si>
    <t>Kreiselzettwender</t>
  </si>
  <si>
    <t xml:space="preserve">keine </t>
  </si>
  <si>
    <t xml:space="preserve">Anfahrt </t>
  </si>
  <si>
    <t>Kalkulationsblatt:   3.2.3</t>
  </si>
  <si>
    <t>SCHWADEN MIT KREISELSCHWADER AM ALLRADSCHLEPPER</t>
  </si>
  <si>
    <t xml:space="preserve">Kreiselschwader, 3m </t>
  </si>
  <si>
    <t>Allradschlepper, 54 kW</t>
  </si>
  <si>
    <t>Kalkulationsblatt:  3.3.7</t>
  </si>
  <si>
    <t>AUFNAHME MIT GABEL AUF KIPPER AM ALLRADSCHLEPPER</t>
  </si>
  <si>
    <t>15 dt TM</t>
  </si>
  <si>
    <t xml:space="preserve">Parzelle </t>
  </si>
  <si>
    <t>Transport</t>
  </si>
  <si>
    <t>1-5 ha</t>
  </si>
  <si>
    <t>Gabel u. andere Kleingeräte</t>
  </si>
  <si>
    <t xml:space="preserve">Kipper 8 m³ Ladevolumen </t>
  </si>
  <si>
    <t>Allradschlepper 54 KW</t>
  </si>
  <si>
    <t>MAHD MIT DOPPELMESSERMÄHWERK AM ALLRADSCHLEPPER</t>
  </si>
  <si>
    <t>Kalkulationsblatt:   1.1.5</t>
  </si>
  <si>
    <t xml:space="preserve">Breite: </t>
  </si>
  <si>
    <t>2,0 m</t>
  </si>
  <si>
    <t>Hindernisse</t>
  </si>
  <si>
    <t>Boden</t>
  </si>
  <si>
    <t>eben</t>
  </si>
  <si>
    <t>Parzelle</t>
  </si>
  <si>
    <t xml:space="preserve">5-10 ha </t>
  </si>
  <si>
    <t>Schlepper</t>
  </si>
  <si>
    <t>54 KW</t>
  </si>
  <si>
    <t xml:space="preserve">hoch </t>
  </si>
  <si>
    <t>Fremdkörpergefahr</t>
  </si>
  <si>
    <t>Mahd von innen nach außen: nicht berücksichtigt</t>
  </si>
  <si>
    <t>MAHD MIT KREISELMÄHWERK AM ALLRADSCHLEPPER</t>
  </si>
  <si>
    <t>50-100 dt</t>
  </si>
  <si>
    <t xml:space="preserve">10 ha </t>
  </si>
  <si>
    <t xml:space="preserve">Arbeitsbreite </t>
  </si>
  <si>
    <t>2,4 m</t>
  </si>
  <si>
    <t>Kreiselmähwerk, 2,4 m</t>
  </si>
  <si>
    <t>50 bis 100</t>
  </si>
  <si>
    <t>1 bis 5</t>
  </si>
  <si>
    <t>Kalkulationsblatt:   3.4.1</t>
  </si>
  <si>
    <t>PRESSEN MIT RUNDBALLENPRESSE AM ALLRADSCHLEPPER</t>
  </si>
  <si>
    <t xml:space="preserve">Ballen: </t>
  </si>
  <si>
    <t>1,5 m</t>
  </si>
  <si>
    <t>Allradschlepper,67 KW</t>
  </si>
  <si>
    <t>Rundballenpresse, 1,5 m</t>
  </si>
  <si>
    <t>Ballendurchmesser</t>
  </si>
  <si>
    <t>25 bis 50</t>
  </si>
  <si>
    <t>Kalkulationsblatt:   3.5.1</t>
  </si>
  <si>
    <t>BERGEN VON BALLEN MIT FRONTLADER AM ALLRADWAGEN</t>
  </si>
  <si>
    <t xml:space="preserve">Boden </t>
  </si>
  <si>
    <t xml:space="preserve">Abfuhr </t>
  </si>
  <si>
    <t>beidseitig</t>
  </si>
  <si>
    <t>Frontlader mit Gabel</t>
  </si>
  <si>
    <t>Plattformwagen</t>
  </si>
  <si>
    <t>Abfuhr</t>
  </si>
  <si>
    <t>Unebenheiten</t>
  </si>
  <si>
    <t>Kalkulationsblatt:   2.1.1</t>
  </si>
  <si>
    <t>15-25</t>
  </si>
  <si>
    <t xml:space="preserve">Wassergehalt </t>
  </si>
  <si>
    <t>40 %</t>
  </si>
  <si>
    <t xml:space="preserve">Transport </t>
  </si>
  <si>
    <t xml:space="preserve">0 km </t>
  </si>
  <si>
    <t>Menge dt TM</t>
  </si>
  <si>
    <t>Kreiselmähwerk, 2,1 m</t>
  </si>
  <si>
    <t>Allradschlepper, 70 KW</t>
  </si>
  <si>
    <t>Ladewagen, Volumen 20 m³</t>
  </si>
  <si>
    <t>2,1 m</t>
  </si>
  <si>
    <t>WENDEN MIT KREISELZETTWENDER</t>
  </si>
  <si>
    <t>(3.1.2.)</t>
  </si>
  <si>
    <t>3.1.2</t>
  </si>
  <si>
    <t>3.3.8.1</t>
  </si>
  <si>
    <t>(3.3.8.1.)</t>
  </si>
  <si>
    <t>SUMME AV4</t>
  </si>
  <si>
    <t>Arbeitsverfahren  5</t>
  </si>
  <si>
    <t>Arbeitsverfahren  4</t>
  </si>
  <si>
    <t>SUMME AV5</t>
  </si>
  <si>
    <t>(3.3.7.)</t>
  </si>
  <si>
    <t>3.3.7</t>
  </si>
  <si>
    <t>Arbeitsverfahren  6</t>
  </si>
  <si>
    <t>SUMME AV6</t>
  </si>
  <si>
    <t>Arbeitsverfahren  7</t>
  </si>
  <si>
    <t>SUMME AV7</t>
  </si>
  <si>
    <t>Hang</t>
  </si>
  <si>
    <t xml:space="preserve">2,0 ha </t>
  </si>
  <si>
    <t>0%</t>
  </si>
  <si>
    <t>Hindernis</t>
  </si>
  <si>
    <t>1 ha</t>
  </si>
  <si>
    <t>2,0 ha</t>
  </si>
  <si>
    <t xml:space="preserve">Aufwuchs </t>
  </si>
  <si>
    <t>15-25 dt TM</t>
  </si>
  <si>
    <t>Wasser</t>
  </si>
  <si>
    <t>20-40%</t>
  </si>
  <si>
    <t>0 km</t>
  </si>
  <si>
    <t xml:space="preserve">sehr uneben </t>
  </si>
  <si>
    <t>Arbeitsverfahren  8</t>
  </si>
  <si>
    <t>SUMME AV8</t>
  </si>
  <si>
    <t>Arbeitsverfahren  9</t>
  </si>
  <si>
    <t>SUMME AV9</t>
  </si>
  <si>
    <t>Arbeitsverfahren  10</t>
  </si>
  <si>
    <t>(3.2.3.)</t>
  </si>
  <si>
    <t>3.2.3</t>
  </si>
  <si>
    <t>Arbeitsverfahren  11</t>
  </si>
  <si>
    <t>SUMME AV11</t>
  </si>
  <si>
    <t>(1.1.5.)</t>
  </si>
  <si>
    <t>1.1.5</t>
  </si>
  <si>
    <t>Arbeitsverfahren  12</t>
  </si>
  <si>
    <t>SUMME AV12</t>
  </si>
  <si>
    <t>(3..4.1)</t>
  </si>
  <si>
    <t>(3.5.1)</t>
  </si>
  <si>
    <t>E)</t>
  </si>
  <si>
    <t>3.4.1</t>
  </si>
  <si>
    <t>3.5.1</t>
  </si>
  <si>
    <t>Arbeitsverfahren  13</t>
  </si>
  <si>
    <t>Arbeitsverfahren  14</t>
  </si>
  <si>
    <t>(1.1.9.)</t>
  </si>
  <si>
    <t>Arbeitsverfahren  15</t>
  </si>
  <si>
    <t>SUMME AV15</t>
  </si>
  <si>
    <t>1.1.9</t>
  </si>
  <si>
    <t>(3.4.1.)</t>
  </si>
  <si>
    <t>(3.5.1.)</t>
  </si>
  <si>
    <t>Arbeitsverfahren  17</t>
  </si>
  <si>
    <t>Arbeitsverfahren  18</t>
  </si>
  <si>
    <t>SUMME AV18</t>
  </si>
  <si>
    <t xml:space="preserve">Kreiselmähwerk im Frontanbau mit Mähgutaufnahme </t>
  </si>
  <si>
    <t>SUMME AV19</t>
  </si>
  <si>
    <t>Anfahrt mit Klein Lkw 10 km</t>
  </si>
  <si>
    <t xml:space="preserve">1 ha </t>
  </si>
  <si>
    <t xml:space="preserve">AUFNAHME MIT GABEL AUF KIPPER </t>
  </si>
  <si>
    <t>AM ALLRADSCHLEPPER</t>
  </si>
  <si>
    <t>Arbeitsverfahren  3</t>
  </si>
  <si>
    <t>SUMME AV3</t>
  </si>
  <si>
    <t>(3.4.1)</t>
  </si>
  <si>
    <t>hoch</t>
  </si>
  <si>
    <t xml:space="preserve">WENDEN/SCHWADEN MIT BANDRECHEN AN </t>
  </si>
  <si>
    <t>Bandrechen, Breite 2,0 m</t>
  </si>
  <si>
    <t xml:space="preserve"> - </t>
  </si>
  <si>
    <t xml:space="preserve">MAHD MIT DOPPELMESSERMÄHWERK </t>
  </si>
  <si>
    <t>MAHD MIT DICKICHTMESSER AM FREISCHNEIDER</t>
  </si>
  <si>
    <t>Haupt- und Nachschwadung</t>
  </si>
  <si>
    <t>bis 25</t>
  </si>
  <si>
    <t>einseitig</t>
  </si>
  <si>
    <t>nein</t>
  </si>
  <si>
    <t>KREISLMÄHWERK IM FRONTANBAU, MIT LADEWAGEN</t>
  </si>
  <si>
    <t xml:space="preserve"> (Allradschlepper (70 kW), Ladewagen 20 m³)</t>
  </si>
  <si>
    <t>bis 50</t>
  </si>
  <si>
    <t>h</t>
  </si>
  <si>
    <t>Referenzverfahren 1.1.9, 3.2.3</t>
  </si>
  <si>
    <t>&gt; 40</t>
  </si>
  <si>
    <t>&lt; 40</t>
  </si>
  <si>
    <t>0,1-0,5</t>
  </si>
  <si>
    <t xml:space="preserve">SCHWADEN MIT KREISELSCHWADER </t>
  </si>
  <si>
    <t>Referenzverfahren: 1.1.9.</t>
  </si>
  <si>
    <t>Referenzverfahren für 3.3.1.</t>
  </si>
  <si>
    <t xml:space="preserve">BERGEN VON BALLEN MIT FRONTLADER AM </t>
  </si>
  <si>
    <t>ALLRADWAGEN, LADEN AUF PLATTFORMWAGEN</t>
  </si>
  <si>
    <t>bis 5</t>
  </si>
  <si>
    <t>Referenzverfahren: 3.4.1.</t>
  </si>
  <si>
    <t>Referenzverfahren: 3.3.7.</t>
  </si>
  <si>
    <t>0,5-1,0</t>
  </si>
  <si>
    <t>Referenzverfahren: 3.2.2</t>
  </si>
  <si>
    <t>&gt; 1</t>
  </si>
  <si>
    <t>SUMME AV10</t>
  </si>
  <si>
    <t>Fremdkörgergefahr</t>
  </si>
  <si>
    <t xml:space="preserve">Fremdkörpergefahr </t>
  </si>
  <si>
    <t>SUMME AV13</t>
  </si>
  <si>
    <t>SUMME AV14</t>
  </si>
  <si>
    <t>SUMME AV16</t>
  </si>
  <si>
    <t>Arbeitsverfahren  16</t>
  </si>
  <si>
    <t>SUMME AV17</t>
  </si>
  <si>
    <t>(2.1.1.)</t>
  </si>
  <si>
    <t>Arbeitsverfahren  19</t>
  </si>
  <si>
    <t>2.1.1.</t>
  </si>
  <si>
    <t>&gt; 50</t>
  </si>
  <si>
    <t>Referenzverfahren: 1.1.9., 3.2.3.</t>
  </si>
  <si>
    <t>Referenzverfahren: 3.2.3.</t>
  </si>
  <si>
    <t>Mähen</t>
  </si>
  <si>
    <t>Wenden</t>
  </si>
  <si>
    <t>Schwaden</t>
  </si>
  <si>
    <t>Aufnehmen / Pressen</t>
  </si>
  <si>
    <t>Hinweise</t>
  </si>
  <si>
    <t>1.1.2 Mahd mit Motorsense</t>
  </si>
  <si>
    <t>ohne</t>
  </si>
  <si>
    <t>3.2.1 mit Handrechen</t>
  </si>
  <si>
    <t>3.3.1 Gabel und Tragen zum Parzellenrand</t>
  </si>
  <si>
    <t>ohne Abtransport</t>
  </si>
  <si>
    <t>1.1.4 Einachsmotorschlepper / Balkenmäher</t>
  </si>
  <si>
    <t>3.2.2 Bandrechen am Einachsmotorschlepper</t>
  </si>
  <si>
    <r>
      <t xml:space="preserve">3.3.8.1 Ladewagen </t>
    </r>
    <r>
      <rPr>
        <sz val="10"/>
        <rFont val="Arial"/>
        <family val="2"/>
      </rPr>
      <t>am Allradschlepper</t>
    </r>
  </si>
  <si>
    <t>3.1.2 Wenden mit Kreiselzettwender</t>
  </si>
  <si>
    <t>3.2.3 Kreiselschwader am Allradschlepper</t>
  </si>
  <si>
    <t>3.2.1 Handrechen</t>
  </si>
  <si>
    <t xml:space="preserve">3.3.7 Gabel auf Kipper  </t>
  </si>
  <si>
    <t>1.1.5 Doppelmessermähwerk am Allradschlepper (54 kW)</t>
  </si>
  <si>
    <t>3.4.1 Pressen + 3.5.1 Bergen von Rundballen</t>
  </si>
  <si>
    <t>mit Abtransport</t>
  </si>
  <si>
    <t>1.1.9 Kreiselmähwerk am Allradschlepper (54 kW)</t>
  </si>
  <si>
    <t>siehe vorne</t>
  </si>
  <si>
    <t>AM EINACHSMOTORSCHLEPPER</t>
  </si>
  <si>
    <t>&lt; 70</t>
  </si>
  <si>
    <t xml:space="preserve">AV </t>
  </si>
  <si>
    <t>Kalkulationsblatt:   1.1.9.</t>
  </si>
  <si>
    <t>5 ha</t>
  </si>
  <si>
    <t>&gt; 70</t>
  </si>
  <si>
    <t>&lt; 5</t>
  </si>
  <si>
    <t>&lt; 1</t>
  </si>
  <si>
    <t>&gt; 5</t>
  </si>
  <si>
    <t>100 bis 150</t>
  </si>
  <si>
    <t>ohne Erschwernis</t>
  </si>
  <si>
    <t>0,05-0,1</t>
  </si>
  <si>
    <t>ab 35</t>
  </si>
  <si>
    <t>5 bis 10</t>
  </si>
  <si>
    <t>15 bis 50</t>
  </si>
  <si>
    <t xml:space="preserve">5 bis 10 </t>
  </si>
  <si>
    <t>0,5 km</t>
  </si>
  <si>
    <t>5 bis 25</t>
  </si>
  <si>
    <t>20 bis 40</t>
  </si>
  <si>
    <t xml:space="preserve">ohne Erschwernis </t>
  </si>
  <si>
    <t>ab 45</t>
  </si>
  <si>
    <t>50 bis 150</t>
  </si>
  <si>
    <t>bis 1,6</t>
  </si>
  <si>
    <t>1,0 bis 2,0</t>
  </si>
  <si>
    <t>0,5 bis 1,0</t>
  </si>
  <si>
    <t>0,1 bis 0,5</t>
  </si>
  <si>
    <t>&gt; 0,5</t>
  </si>
  <si>
    <t>mittlere
Erschwernis</t>
  </si>
  <si>
    <t>leichte
Erschwernis</t>
  </si>
  <si>
    <t>ohne
 Erschwernis</t>
  </si>
  <si>
    <t>hohe
Erschwernis</t>
  </si>
  <si>
    <t>bis 15</t>
  </si>
  <si>
    <t xml:space="preserve">Berechnungsmatrix: </t>
  </si>
  <si>
    <t>Arbeitsschritt</t>
  </si>
  <si>
    <t xml:space="preserve">A) </t>
  </si>
  <si>
    <t>Durchgänge</t>
  </si>
  <si>
    <t>Erschwernisstufe</t>
  </si>
  <si>
    <t>Pflegekosten</t>
  </si>
  <si>
    <t>Kosten A</t>
  </si>
  <si>
    <t>Kosten B</t>
  </si>
  <si>
    <t>Kosten C</t>
  </si>
  <si>
    <t xml:space="preserve">Gesamtkosten/ ha  (NETTO): </t>
  </si>
  <si>
    <t>Kosten D</t>
  </si>
  <si>
    <t xml:space="preserve">Gesamtkosten/ Pflegefläche  (NETTO): </t>
  </si>
  <si>
    <t xml:space="preserve">Gesamtkosten/ Pflegefläche (NETTO): </t>
  </si>
  <si>
    <t>Kosten E</t>
  </si>
  <si>
    <t>15 bis 25</t>
  </si>
  <si>
    <t>2 bis 5</t>
  </si>
  <si>
    <t>40 bis 60</t>
  </si>
  <si>
    <t>sehr
 labil</t>
  </si>
  <si>
    <t>bis 3</t>
  </si>
  <si>
    <t>Referenzverfahren 1.1.9</t>
  </si>
  <si>
    <t>1 bis 2</t>
  </si>
  <si>
    <t>PRESSEN MIT RUNDBALLENPRESSE AM ALLRAD-
SCHLEPPER</t>
  </si>
  <si>
    <t>Übersicht: Mahdverfahren</t>
  </si>
  <si>
    <t>2.1.1 Kreiselmähwerk im Frontanbau mit angehängten Ladewagen (Allradschlepper (55 kW)</t>
  </si>
  <si>
    <t>Referenzverfahren: 1.1.4</t>
  </si>
  <si>
    <t>Referenzverfahren: 3.3.2, 3.3.7</t>
  </si>
  <si>
    <t>Referenzverfahren: 1.1.5 , 3.2.3</t>
  </si>
  <si>
    <t xml:space="preserve">SUMME AV1 </t>
  </si>
  <si>
    <t>pro ha</t>
  </si>
  <si>
    <t>Größe der Pflegefläche (ha)</t>
  </si>
  <si>
    <t>KD Kurzfassung: S. 48</t>
  </si>
  <si>
    <t xml:space="preserve">wichtiger Hinweis: </t>
  </si>
  <si>
    <r>
      <t xml:space="preserve">Haupt- und Nachschwadung </t>
    </r>
    <r>
      <rPr>
        <b/>
        <sz val="10"/>
        <rFont val="Arial"/>
        <family val="2"/>
      </rPr>
      <t>Faktor 1,30</t>
    </r>
  </si>
  <si>
    <r>
      <t xml:space="preserve">Heraustragbarkeit einseitig </t>
    </r>
    <r>
      <rPr>
        <b/>
        <sz val="10"/>
        <rFont val="Arial"/>
        <family val="2"/>
      </rPr>
      <t>Faktor 1,80</t>
    </r>
  </si>
  <si>
    <t>Bayerisches Landesamt für</t>
  </si>
  <si>
    <t>Umwelt</t>
  </si>
  <si>
    <t>Kostendatei für Maßnahmen des Naturschutzes und der Landschaftspflege</t>
  </si>
  <si>
    <t>Die Tabellen wurden im Auftrag des LfU erarbeitet, um</t>
  </si>
  <si>
    <t>a)  die Handhabbarkeit der Kostendatei zu vereinfachen und</t>
  </si>
  <si>
    <t>b)  Grundlagen zur Plausibilisierung der beantragten Maßnahmenkosten zu erstellen</t>
  </si>
  <si>
    <t>Datei 1</t>
  </si>
  <si>
    <t>Datei 2</t>
  </si>
  <si>
    <t>Pflanzverfahren: AV 22-28</t>
  </si>
  <si>
    <t>Datei 3</t>
  </si>
  <si>
    <t>Heckenpflege/Entbuschung:  AV 29-33</t>
  </si>
  <si>
    <t>Mähgutentsorgung:  AS 8.1.1 und 8.1.2</t>
  </si>
  <si>
    <t>Ansaat/Mähgutübertragung:  AS 9.8.2 und 9.8.5</t>
  </si>
  <si>
    <t>http://www.lfu.bayern.de/natur/landschaftspflege_kostendatei/index.htm</t>
  </si>
  <si>
    <t>Bayerisches Landesamt für Umwelt, Bürgermeister-Ulrich-Straße 160, 86179 Augsburg</t>
  </si>
  <si>
    <t>Mahdverfahren AV 01-19</t>
  </si>
  <si>
    <t>Mahdverfahren: AV 01-19</t>
  </si>
  <si>
    <r>
      <t xml:space="preserve">Die verschiedenen Arbeitsverfahren wurden </t>
    </r>
    <r>
      <rPr>
        <u/>
        <sz val="8"/>
        <rFont val="Arial"/>
        <family val="2"/>
      </rPr>
      <t>in drei excel-Dateien zusammengefasst</t>
    </r>
    <r>
      <rPr>
        <sz val="8"/>
        <rFont val="Arial"/>
        <family val="2"/>
      </rPr>
      <t>:</t>
    </r>
  </si>
  <si>
    <r>
      <t xml:space="preserve">Weitere  Informationen und Hinweise zur Anwendung der verschiedenen Listen finden sich in der PDF-Datei </t>
    </r>
    <r>
      <rPr>
        <b/>
        <sz val="8"/>
        <rFont val="Arial"/>
        <family val="2"/>
      </rPr>
      <t>"Kurzanleitung für die Anwendung der Arbeitshilfen zur Kostendatei"</t>
    </r>
    <r>
      <rPr>
        <sz val="8"/>
        <rFont val="Arial"/>
        <family val="2"/>
      </rPr>
      <t>.</t>
    </r>
  </si>
  <si>
    <t xml:space="preserve">eingesehen werden: </t>
  </si>
  <si>
    <r>
      <t xml:space="preserve">Die </t>
    </r>
    <r>
      <rPr>
        <b/>
        <sz val="8"/>
        <rFont val="Arial"/>
        <family val="2"/>
      </rPr>
      <t>Textversion der "Kostendatei für Maßnahmen des Naturschutzes und Landschaftspflege"</t>
    </r>
    <r>
      <rPr>
        <sz val="8"/>
        <rFont val="Arial"/>
        <family val="2"/>
      </rPr>
      <t xml:space="preserve"> (Vollversion und Kurzfassung) kann auf der internet-Seite des LfU  </t>
    </r>
  </si>
  <si>
    <t>Hinweis:</t>
  </si>
  <si>
    <t>EINACHSMOTORSCHLEPPER</t>
  </si>
  <si>
    <t>Parzellen-rand</t>
  </si>
  <si>
    <t xml:space="preserve">Schlepper </t>
  </si>
  <si>
    <t>54kW</t>
  </si>
  <si>
    <t xml:space="preserve">Boden: </t>
  </si>
  <si>
    <t>Fläche</t>
  </si>
  <si>
    <t>50 dt TM</t>
  </si>
  <si>
    <t xml:space="preserve">5,0 ha </t>
  </si>
  <si>
    <t>Ballen</t>
  </si>
  <si>
    <t>KD Kurzfassung: S. 4</t>
  </si>
  <si>
    <t>Euro/ha</t>
  </si>
  <si>
    <t>KD Kurzfassung: S. 8</t>
  </si>
  <si>
    <t>KD Kurzfassung: S. 10</t>
  </si>
  <si>
    <t>KD Kurzfassung: S. 18</t>
  </si>
  <si>
    <t>Erschwernisfaktoren bei ungünstigen Einsatzbedingungen gem. Kostendatei:</t>
  </si>
  <si>
    <t>KD Kurzfassung: S. 36</t>
  </si>
  <si>
    <t>KD Kurzfassung: S. 46</t>
  </si>
  <si>
    <t>KD Kurzfassung: S. 50</t>
  </si>
  <si>
    <t>KD Kurzfassung: S. 52</t>
  </si>
  <si>
    <t>KD Kurzfassung: S. 58</t>
  </si>
  <si>
    <t>KD Kurzfassung: S. 70</t>
  </si>
  <si>
    <t>KD Kurzfassung: S. 86</t>
  </si>
  <si>
    <t>KD Kurzfassung: S. 90</t>
  </si>
  <si>
    <t>KD Kurzfassung: S. 72</t>
  </si>
  <si>
    <t>Doppelmessermähwerk, 2m</t>
  </si>
  <si>
    <t>Arbeitskostenansatz (Handarbeit)</t>
  </si>
  <si>
    <t>Arbeitskostenansatz (Fahrer)</t>
  </si>
  <si>
    <t>KREISELMÄHWERK IM FRONTANBAU, MIT LADEWAGEN</t>
  </si>
  <si>
    <t>Stand 01.04.2022</t>
  </si>
  <si>
    <t>Stand: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</si>
</sst>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&quot;DM&quot;_);\(#,##0.00\ &quot;DM&quot;\)"/>
    <numFmt numFmtId="167" formatCode="General_)"/>
    <numFmt numFmtId="168" formatCode="#,##0.0"/>
  </numFmts>
  <fonts count="34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Helv"/>
    </font>
    <font>
      <b/>
      <i/>
      <sz val="10"/>
      <name val="Helv"/>
    </font>
    <font>
      <sz val="10"/>
      <name val="Helv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Helv"/>
    </font>
    <font>
      <b/>
      <sz val="8"/>
      <name val="Helv"/>
    </font>
    <font>
      <b/>
      <i/>
      <sz val="9"/>
      <name val="Helv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Helv"/>
    </font>
    <font>
      <b/>
      <sz val="10"/>
      <color rgb="FF0070C0"/>
      <name val="Arial"/>
      <family val="2"/>
    </font>
    <font>
      <b/>
      <i/>
      <sz val="10"/>
      <color rgb="FFFF0000"/>
      <name val="Helv"/>
    </font>
    <font>
      <b/>
      <i/>
      <sz val="10"/>
      <color rgb="FF00B050"/>
      <name val="Helv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8"/>
      <color rgb="FF3B687F"/>
      <name val="Arial"/>
      <family val="2"/>
    </font>
    <font>
      <sz val="10"/>
      <color theme="4" tint="-0.249977111117893"/>
      <name val="Arial"/>
      <family val="2"/>
    </font>
    <font>
      <b/>
      <sz val="16"/>
      <color rgb="FF3B687F"/>
      <name val="Arial"/>
      <family val="2"/>
    </font>
    <font>
      <b/>
      <sz val="12"/>
      <color rgb="FF3B687F"/>
      <name val="Arial"/>
      <family val="2"/>
    </font>
    <font>
      <sz val="12"/>
      <color rgb="FF3B687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-0.249977111117893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</cellStyleXfs>
  <cellXfs count="605">
    <xf numFmtId="0" fontId="0" fillId="0" borderId="0" xfId="0"/>
    <xf numFmtId="0" fontId="0" fillId="0" borderId="0" xfId="0" applyBorder="1"/>
    <xf numFmtId="167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167" fontId="0" fillId="0" borderId="0" xfId="0" applyNumberFormat="1" applyBorder="1" applyAlignment="1" applyProtection="1">
      <alignment horizontal="right"/>
    </xf>
    <xf numFmtId="2" fontId="0" fillId="0" borderId="0" xfId="0" applyNumberFormat="1" applyBorder="1" applyProtection="1"/>
    <xf numFmtId="166" fontId="0" fillId="0" borderId="0" xfId="0" applyNumberFormat="1" applyBorder="1" applyProtection="1"/>
    <xf numFmtId="166" fontId="4" fillId="0" borderId="0" xfId="0" applyNumberFormat="1" applyFont="1" applyBorder="1" applyProtection="1"/>
    <xf numFmtId="9" fontId="0" fillId="0" borderId="0" xfId="0" applyNumberFormat="1" applyBorder="1" applyProtection="1"/>
    <xf numFmtId="9" fontId="4" fillId="0" borderId="0" xfId="0" applyNumberFormat="1" applyFont="1" applyBorder="1" applyProtection="1"/>
    <xf numFmtId="2" fontId="6" fillId="0" borderId="0" xfId="0" applyNumberFormat="1" applyFont="1" applyBorder="1" applyProtection="1"/>
    <xf numFmtId="166" fontId="6" fillId="0" borderId="0" xfId="0" applyNumberFormat="1" applyFont="1" applyBorder="1" applyProtection="1"/>
    <xf numFmtId="166" fontId="3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20" fillId="0" borderId="0" xfId="0" applyFont="1"/>
    <xf numFmtId="167" fontId="0" fillId="0" borderId="0" xfId="0" applyNumberFormat="1" applyFill="1" applyBorder="1"/>
    <xf numFmtId="167" fontId="0" fillId="0" borderId="0" xfId="0" applyNumberForma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6" fontId="0" fillId="0" borderId="0" xfId="0" applyNumberFormat="1" applyFill="1" applyBorder="1" applyProtection="1"/>
    <xf numFmtId="2" fontId="6" fillId="0" borderId="0" xfId="0" applyNumberFormat="1" applyFont="1" applyFill="1" applyBorder="1" applyProtection="1"/>
    <xf numFmtId="167" fontId="4" fillId="0" borderId="0" xfId="0" applyNumberFormat="1" applyFont="1" applyFill="1" applyBorder="1" applyAlignment="1" applyProtection="1">
      <alignment horizontal="right"/>
    </xf>
    <xf numFmtId="166" fontId="0" fillId="0" borderId="1" xfId="0" applyNumberFormat="1" applyFill="1" applyBorder="1" applyProtection="1"/>
    <xf numFmtId="2" fontId="6" fillId="0" borderId="1" xfId="0" applyNumberFormat="1" applyFont="1" applyFill="1" applyBorder="1" applyProtection="1"/>
    <xf numFmtId="167" fontId="4" fillId="0" borderId="0" xfId="0" applyNumberFormat="1" applyFont="1" applyFill="1" applyBorder="1"/>
    <xf numFmtId="167" fontId="4" fillId="0" borderId="1" xfId="0" applyNumberFormat="1" applyFont="1" applyFill="1" applyBorder="1"/>
    <xf numFmtId="167" fontId="0" fillId="0" borderId="0" xfId="0" applyNumberFormat="1" applyFill="1" applyBorder="1" applyAlignment="1" applyProtection="1">
      <alignment horizontal="left"/>
    </xf>
    <xf numFmtId="167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right"/>
    </xf>
    <xf numFmtId="167" fontId="4" fillId="0" borderId="1" xfId="0" applyNumberFormat="1" applyFont="1" applyFill="1" applyBorder="1" applyAlignment="1" applyProtection="1">
      <alignment horizontal="left"/>
    </xf>
    <xf numFmtId="4" fontId="6" fillId="0" borderId="0" xfId="0" applyNumberFormat="1" applyFont="1" applyFill="1" applyBorder="1" applyProtection="1"/>
    <xf numFmtId="167" fontId="3" fillId="0" borderId="0" xfId="0" applyNumberFormat="1" applyFont="1" applyFill="1" applyBorder="1"/>
    <xf numFmtId="167" fontId="4" fillId="0" borderId="0" xfId="0" applyNumberFormat="1" applyFont="1" applyFill="1" applyBorder="1" applyAlignment="1" applyProtection="1"/>
    <xf numFmtId="167" fontId="0" fillId="0" borderId="0" xfId="0" applyNumberFormat="1" applyFill="1" applyBorder="1" applyAlignment="1" applyProtection="1"/>
    <xf numFmtId="167" fontId="4" fillId="0" borderId="1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1" fontId="0" fillId="0" borderId="0" xfId="0" applyNumberFormat="1" applyFill="1" applyBorder="1" applyAlignment="1" applyProtection="1">
      <alignment horizontal="right"/>
    </xf>
    <xf numFmtId="167" fontId="4" fillId="0" borderId="1" xfId="0" applyNumberFormat="1" applyFont="1" applyFill="1" applyBorder="1" applyAlignment="1" applyProtection="1">
      <alignment horizontal="right"/>
    </xf>
    <xf numFmtId="2" fontId="4" fillId="0" borderId="0" xfId="0" applyNumberFormat="1" applyFont="1" applyFill="1" applyBorder="1" applyProtection="1"/>
    <xf numFmtId="2" fontId="4" fillId="0" borderId="1" xfId="0" applyNumberFormat="1" applyFont="1" applyFill="1" applyBorder="1" applyProtection="1"/>
    <xf numFmtId="0" fontId="4" fillId="0" borderId="0" xfId="0" applyFont="1"/>
    <xf numFmtId="44" fontId="3" fillId="0" borderId="0" xfId="4" applyFont="1" applyFill="1" applyBorder="1" applyAlignment="1" applyProtection="1">
      <alignment horizontal="right"/>
    </xf>
    <xf numFmtId="44" fontId="3" fillId="0" borderId="0" xfId="4" applyFont="1"/>
    <xf numFmtId="0" fontId="4" fillId="0" borderId="0" xfId="0" applyFont="1" applyFill="1"/>
    <xf numFmtId="167" fontId="19" fillId="0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2" fontId="19" fillId="0" borderId="0" xfId="0" applyNumberFormat="1" applyFont="1" applyFill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167" fontId="4" fillId="0" borderId="0" xfId="0" applyNumberFormat="1" applyFont="1"/>
    <xf numFmtId="1" fontId="4" fillId="0" borderId="0" xfId="0" applyNumberFormat="1" applyFont="1" applyFill="1" applyBorder="1" applyAlignment="1" applyProtection="1">
      <alignment horizontal="right"/>
    </xf>
    <xf numFmtId="2" fontId="21" fillId="0" borderId="0" xfId="0" applyNumberFormat="1" applyFont="1" applyFill="1" applyBorder="1" applyProtection="1"/>
    <xf numFmtId="166" fontId="4" fillId="0" borderId="0" xfId="0" applyNumberFormat="1" applyFont="1" applyFill="1" applyBorder="1" applyProtection="1"/>
    <xf numFmtId="10" fontId="0" fillId="0" borderId="0" xfId="0" applyNumberFormat="1" applyFill="1" applyBorder="1" applyProtection="1"/>
    <xf numFmtId="2" fontId="5" fillId="0" borderId="0" xfId="0" applyNumberFormat="1" applyFont="1" applyFill="1" applyBorder="1" applyProtection="1"/>
    <xf numFmtId="166" fontId="4" fillId="0" borderId="1" xfId="0" applyNumberFormat="1" applyFont="1" applyFill="1" applyBorder="1" applyProtection="1"/>
    <xf numFmtId="166" fontId="0" fillId="0" borderId="2" xfId="0" applyNumberFormat="1" applyFill="1" applyBorder="1" applyProtection="1"/>
    <xf numFmtId="166" fontId="6" fillId="0" borderId="3" xfId="0" applyNumberFormat="1" applyFont="1" applyFill="1" applyBorder="1" applyProtection="1"/>
    <xf numFmtId="166" fontId="0" fillId="0" borderId="4" xfId="0" applyNumberFormat="1" applyFill="1" applyBorder="1" applyProtection="1"/>
    <xf numFmtId="166" fontId="6" fillId="0" borderId="5" xfId="0" applyNumberFormat="1" applyFont="1" applyFill="1" applyBorder="1" applyProtection="1"/>
    <xf numFmtId="166" fontId="0" fillId="0" borderId="2" xfId="0" applyNumberFormat="1" applyBorder="1" applyProtection="1"/>
    <xf numFmtId="166" fontId="0" fillId="0" borderId="2" xfId="0" applyNumberFormat="1" applyBorder="1" applyAlignment="1" applyProtection="1">
      <alignment horizontal="left"/>
    </xf>
    <xf numFmtId="166" fontId="0" fillId="0" borderId="6" xfId="0" applyNumberFormat="1" applyFill="1" applyBorder="1" applyProtection="1"/>
    <xf numFmtId="167" fontId="4" fillId="0" borderId="7" xfId="0" applyNumberFormat="1" applyFont="1" applyFill="1" applyBorder="1" applyAlignment="1" applyProtection="1">
      <alignment horizontal="right"/>
    </xf>
    <xf numFmtId="167" fontId="4" fillId="0" borderId="7" xfId="0" applyNumberFormat="1" applyFont="1" applyFill="1" applyBorder="1" applyAlignment="1" applyProtection="1">
      <alignment horizontal="left"/>
    </xf>
    <xf numFmtId="2" fontId="4" fillId="0" borderId="7" xfId="0" applyNumberFormat="1" applyFont="1" applyFill="1" applyBorder="1" applyProtection="1"/>
    <xf numFmtId="166" fontId="0" fillId="0" borderId="7" xfId="0" applyNumberFormat="1" applyFill="1" applyBorder="1" applyProtection="1"/>
    <xf numFmtId="2" fontId="6" fillId="0" borderId="7" xfId="0" applyNumberFormat="1" applyFont="1" applyFill="1" applyBorder="1" applyProtection="1"/>
    <xf numFmtId="166" fontId="6" fillId="0" borderId="8" xfId="0" applyNumberFormat="1" applyFont="1" applyFill="1" applyBorder="1" applyProtection="1"/>
    <xf numFmtId="0" fontId="0" fillId="0" borderId="0" xfId="0" applyFill="1"/>
    <xf numFmtId="0" fontId="0" fillId="0" borderId="0" xfId="0" applyAlignment="1">
      <alignment horizontal="left"/>
    </xf>
    <xf numFmtId="167" fontId="22" fillId="0" borderId="0" xfId="0" applyNumberFormat="1" applyFont="1"/>
    <xf numFmtId="10" fontId="8" fillId="0" borderId="0" xfId="0" applyNumberFormat="1" applyFont="1" applyFill="1" applyBorder="1" applyProtection="1"/>
    <xf numFmtId="166" fontId="8" fillId="0" borderId="0" xfId="0" applyNumberFormat="1" applyFont="1" applyFill="1" applyBorder="1" applyProtection="1"/>
    <xf numFmtId="166" fontId="8" fillId="0" borderId="1" xfId="0" applyNumberFormat="1" applyFont="1" applyFill="1" applyBorder="1" applyProtection="1"/>
    <xf numFmtId="166" fontId="0" fillId="0" borderId="9" xfId="0" applyNumberFormat="1" applyBorder="1" applyAlignment="1" applyProtection="1">
      <alignment horizontal="left"/>
    </xf>
    <xf numFmtId="166" fontId="6" fillId="0" borderId="10" xfId="0" applyNumberFormat="1" applyFont="1" applyFill="1" applyBorder="1" applyProtection="1"/>
    <xf numFmtId="166" fontId="0" fillId="0" borderId="9" xfId="0" applyNumberFormat="1" applyBorder="1" applyProtection="1"/>
    <xf numFmtId="166" fontId="0" fillId="0" borderId="9" xfId="0" applyNumberFormat="1" applyFill="1" applyBorder="1" applyProtection="1"/>
    <xf numFmtId="2" fontId="0" fillId="0" borderId="11" xfId="0" applyNumberFormat="1" applyFill="1" applyBorder="1" applyProtection="1"/>
    <xf numFmtId="167" fontId="0" fillId="0" borderId="2" xfId="0" applyNumberFormat="1" applyFill="1" applyBorder="1"/>
    <xf numFmtId="167" fontId="4" fillId="0" borderId="2" xfId="0" applyNumberFormat="1" applyFont="1" applyFill="1" applyBorder="1"/>
    <xf numFmtId="167" fontId="4" fillId="0" borderId="4" xfId="0" applyNumberFormat="1" applyFont="1" applyFill="1" applyBorder="1"/>
    <xf numFmtId="0" fontId="0" fillId="0" borderId="2" xfId="0" applyBorder="1"/>
    <xf numFmtId="44" fontId="3" fillId="0" borderId="0" xfId="4" applyFont="1" applyBorder="1"/>
    <xf numFmtId="0" fontId="0" fillId="0" borderId="3" xfId="0" applyBorder="1"/>
    <xf numFmtId="167" fontId="4" fillId="0" borderId="7" xfId="0" applyNumberFormat="1" applyFont="1" applyFill="1" applyBorder="1" applyAlignment="1" applyProtection="1"/>
    <xf numFmtId="0" fontId="4" fillId="0" borderId="0" xfId="0" applyFont="1" applyBorder="1"/>
    <xf numFmtId="0" fontId="19" fillId="0" borderId="0" xfId="0" applyFont="1" applyBorder="1"/>
    <xf numFmtId="166" fontId="22" fillId="0" borderId="0" xfId="0" applyNumberFormat="1" applyFont="1" applyFill="1" applyBorder="1" applyProtection="1"/>
    <xf numFmtId="0" fontId="0" fillId="0" borderId="6" xfId="0" applyBorder="1"/>
    <xf numFmtId="0" fontId="0" fillId="0" borderId="7" xfId="0" applyBorder="1"/>
    <xf numFmtId="0" fontId="0" fillId="0" borderId="8" xfId="0" applyBorder="1"/>
    <xf numFmtId="167" fontId="4" fillId="0" borderId="0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4" fontId="4" fillId="0" borderId="0" xfId="0" applyNumberFormat="1" applyFont="1" applyFill="1" applyBorder="1" applyProtection="1"/>
    <xf numFmtId="49" fontId="4" fillId="0" borderId="0" xfId="0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/>
    <xf numFmtId="167" fontId="4" fillId="0" borderId="11" xfId="0" applyNumberFormat="1" applyFont="1" applyFill="1" applyBorder="1" applyAlignment="1" applyProtection="1">
      <alignment horizontal="right"/>
    </xf>
    <xf numFmtId="2" fontId="4" fillId="0" borderId="11" xfId="0" applyNumberFormat="1" applyFont="1" applyFill="1" applyBorder="1" applyProtection="1"/>
    <xf numFmtId="9" fontId="4" fillId="0" borderId="0" xfId="0" applyNumberFormat="1" applyFont="1" applyFill="1" applyBorder="1" applyProtection="1"/>
    <xf numFmtId="167" fontId="4" fillId="0" borderId="11" xfId="0" applyNumberFormat="1" applyFont="1" applyBorder="1" applyAlignment="1" applyProtection="1">
      <alignment horizontal="right"/>
    </xf>
    <xf numFmtId="2" fontId="4" fillId="0" borderId="11" xfId="0" applyNumberFormat="1" applyFont="1" applyBorder="1" applyProtection="1"/>
    <xf numFmtId="166" fontId="4" fillId="0" borderId="11" xfId="0" applyNumberFormat="1" applyFont="1" applyBorder="1" applyProtection="1"/>
    <xf numFmtId="0" fontId="9" fillId="0" borderId="0" xfId="0" applyFont="1" applyBorder="1"/>
    <xf numFmtId="166" fontId="10" fillId="0" borderId="3" xfId="0" applyNumberFormat="1" applyFont="1" applyFill="1" applyBorder="1" applyProtection="1"/>
    <xf numFmtId="2" fontId="11" fillId="0" borderId="0" xfId="0" applyNumberFormat="1" applyFont="1" applyFill="1" applyBorder="1" applyProtection="1"/>
    <xf numFmtId="166" fontId="4" fillId="0" borderId="7" xfId="0" applyNumberFormat="1" applyFont="1" applyFill="1" applyBorder="1" applyProtection="1"/>
    <xf numFmtId="166" fontId="4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6" fontId="0" fillId="0" borderId="1" xfId="0" applyNumberFormat="1" applyFill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66" fontId="6" fillId="0" borderId="0" xfId="0" applyNumberFormat="1" applyFont="1" applyFill="1" applyBorder="1" applyProtection="1"/>
    <xf numFmtId="166" fontId="0" fillId="0" borderId="0" xfId="0" applyNumberFormat="1" applyFill="1" applyBorder="1" applyAlignment="1" applyProtection="1">
      <alignment horizontal="left"/>
    </xf>
    <xf numFmtId="9" fontId="0" fillId="0" borderId="0" xfId="0" applyNumberFormat="1" applyFill="1" applyBorder="1" applyAlignment="1">
      <alignment horizontal="left"/>
    </xf>
    <xf numFmtId="166" fontId="4" fillId="0" borderId="0" xfId="0" applyNumberFormat="1" applyFont="1" applyFill="1" applyBorder="1" applyAlignment="1" applyProtection="1">
      <alignment horizontal="left"/>
    </xf>
    <xf numFmtId="167" fontId="4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Protection="1"/>
    <xf numFmtId="166" fontId="7" fillId="0" borderId="0" xfId="0" applyNumberFormat="1" applyFont="1" applyFill="1" applyBorder="1" applyProtection="1"/>
    <xf numFmtId="0" fontId="19" fillId="0" borderId="0" xfId="0" applyFont="1" applyFill="1" applyBorder="1"/>
    <xf numFmtId="2" fontId="23" fillId="0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167" fontId="4" fillId="0" borderId="0" xfId="0" applyNumberFormat="1" applyFont="1" applyFill="1" applyBorder="1" applyAlignment="1" applyProtection="1">
      <alignment horizontal="right" wrapText="1"/>
    </xf>
    <xf numFmtId="2" fontId="4" fillId="0" borderId="0" xfId="0" applyNumberFormat="1" applyFont="1" applyFill="1" applyBorder="1" applyAlignment="1" applyProtection="1">
      <alignment horizontal="center"/>
    </xf>
    <xf numFmtId="0" fontId="24" fillId="0" borderId="0" xfId="0" applyFont="1"/>
    <xf numFmtId="167" fontId="20" fillId="0" borderId="0" xfId="0" applyNumberFormat="1" applyFont="1" applyFill="1" applyBorder="1"/>
    <xf numFmtId="167" fontId="13" fillId="0" borderId="0" xfId="0" applyNumberFormat="1" applyFont="1" applyFill="1" applyBorder="1" applyAlignment="1" applyProtection="1">
      <alignment horizontal="right"/>
    </xf>
    <xf numFmtId="167" fontId="13" fillId="0" borderId="0" xfId="0" applyNumberFormat="1" applyFont="1" applyFill="1" applyBorder="1" applyAlignment="1" applyProtection="1">
      <alignment horizontal="right" wrapText="1"/>
    </xf>
    <xf numFmtId="2" fontId="13" fillId="0" borderId="0" xfId="0" applyNumberFormat="1" applyFont="1" applyFill="1" applyBorder="1" applyAlignment="1" applyProtection="1">
      <alignment horizontal="right"/>
    </xf>
    <xf numFmtId="167" fontId="13" fillId="0" borderId="1" xfId="0" applyNumberFormat="1" applyFont="1" applyFill="1" applyBorder="1" applyAlignment="1" applyProtection="1">
      <alignment horizontal="right"/>
    </xf>
    <xf numFmtId="167" fontId="13" fillId="0" borderId="0" xfId="0" applyNumberFormat="1" applyFont="1" applyBorder="1" applyAlignment="1" applyProtection="1">
      <alignment horizontal="right"/>
    </xf>
    <xf numFmtId="167" fontId="0" fillId="0" borderId="12" xfId="0" applyNumberFormat="1" applyFill="1" applyBorder="1" applyAlignment="1" applyProtection="1">
      <alignment horizontal="right"/>
    </xf>
    <xf numFmtId="167" fontId="3" fillId="0" borderId="0" xfId="0" applyNumberFormat="1" applyFont="1" applyFill="1" applyBorder="1" applyAlignment="1" applyProtection="1"/>
    <xf numFmtId="167" fontId="0" fillId="0" borderId="13" xfId="0" applyNumberFormat="1" applyFill="1" applyBorder="1" applyAlignment="1" applyProtection="1">
      <alignment horizontal="right"/>
    </xf>
    <xf numFmtId="167" fontId="0" fillId="0" borderId="14" xfId="0" applyNumberFormat="1" applyFill="1" applyBorder="1" applyAlignment="1" applyProtection="1">
      <alignment horizontal="right"/>
    </xf>
    <xf numFmtId="167" fontId="3" fillId="0" borderId="1" xfId="0" applyNumberFormat="1" applyFont="1" applyFill="1" applyBorder="1" applyAlignment="1" applyProtection="1"/>
    <xf numFmtId="167" fontId="0" fillId="0" borderId="11" xfId="0" applyNumberFormat="1" applyFill="1" applyBorder="1" applyAlignment="1" applyProtection="1">
      <alignment horizontal="right"/>
    </xf>
    <xf numFmtId="167" fontId="0" fillId="0" borderId="15" xfId="0" applyNumberFormat="1" applyFill="1" applyBorder="1" applyAlignment="1" applyProtection="1">
      <alignment horizontal="right"/>
    </xf>
    <xf numFmtId="167" fontId="3" fillId="3" borderId="16" xfId="0" applyNumberFormat="1" applyFont="1" applyFill="1" applyBorder="1" applyAlignment="1">
      <alignment horizontal="center"/>
    </xf>
    <xf numFmtId="166" fontId="3" fillId="3" borderId="16" xfId="0" applyNumberFormat="1" applyFont="1" applyFill="1" applyBorder="1" applyAlignment="1" applyProtection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4" fillId="3" borderId="6" xfId="0" applyFont="1" applyFill="1" applyBorder="1"/>
    <xf numFmtId="44" fontId="0" fillId="3" borderId="7" xfId="0" applyNumberFormat="1" applyFill="1" applyBorder="1"/>
    <xf numFmtId="0" fontId="0" fillId="3" borderId="7" xfId="0" applyFill="1" applyBorder="1"/>
    <xf numFmtId="0" fontId="0" fillId="3" borderId="8" xfId="0" applyFill="1" applyBorder="1"/>
    <xf numFmtId="166" fontId="3" fillId="2" borderId="11" xfId="0" applyNumberFormat="1" applyFont="1" applyFill="1" applyBorder="1" applyAlignment="1" applyProtection="1">
      <alignment horizontal="left"/>
    </xf>
    <xf numFmtId="0" fontId="19" fillId="0" borderId="0" xfId="0" applyFont="1" applyFill="1"/>
    <xf numFmtId="2" fontId="14" fillId="0" borderId="0" xfId="0" applyNumberFormat="1" applyFont="1" applyFill="1" applyBorder="1" applyProtection="1"/>
    <xf numFmtId="166" fontId="12" fillId="0" borderId="3" xfId="0" applyNumberFormat="1" applyFont="1" applyFill="1" applyBorder="1" applyProtection="1"/>
    <xf numFmtId="166" fontId="12" fillId="0" borderId="5" xfId="0" applyNumberFormat="1" applyFont="1" applyFill="1" applyBorder="1" applyProtection="1"/>
    <xf numFmtId="167" fontId="4" fillId="0" borderId="0" xfId="0" applyNumberFormat="1" applyFont="1" applyFill="1" applyBorder="1" applyAlignment="1">
      <alignment wrapText="1"/>
    </xf>
    <xf numFmtId="167" fontId="20" fillId="0" borderId="1" xfId="0" applyNumberFormat="1" applyFont="1" applyFill="1" applyBorder="1"/>
    <xf numFmtId="167" fontId="20" fillId="0" borderId="7" xfId="0" applyNumberFormat="1" applyFont="1" applyFill="1" applyBorder="1"/>
    <xf numFmtId="0" fontId="3" fillId="0" borderId="0" xfId="0" applyFont="1" applyBorder="1"/>
    <xf numFmtId="0" fontId="3" fillId="0" borderId="0" xfId="0" applyFont="1"/>
    <xf numFmtId="10" fontId="4" fillId="0" borderId="0" xfId="0" applyNumberFormat="1" applyFont="1" applyFill="1" applyBorder="1" applyProtection="1"/>
    <xf numFmtId="10" fontId="0" fillId="0" borderId="0" xfId="0" applyNumberFormat="1"/>
    <xf numFmtId="167" fontId="4" fillId="0" borderId="7" xfId="0" applyNumberFormat="1" applyFont="1" applyFill="1" applyBorder="1"/>
    <xf numFmtId="2" fontId="25" fillId="0" borderId="0" xfId="0" applyNumberFormat="1" applyFont="1" applyFill="1" applyBorder="1" applyProtection="1"/>
    <xf numFmtId="44" fontId="3" fillId="0" borderId="0" xfId="4" applyFont="1" applyFill="1" applyBorder="1"/>
    <xf numFmtId="166" fontId="26" fillId="0" borderId="3" xfId="0" applyNumberFormat="1" applyFont="1" applyFill="1" applyBorder="1" applyProtection="1"/>
    <xf numFmtId="0" fontId="27" fillId="0" borderId="0" xfId="0" applyFont="1"/>
    <xf numFmtId="9" fontId="13" fillId="0" borderId="0" xfId="0" applyNumberFormat="1" applyFont="1" applyBorder="1" applyProtection="1"/>
    <xf numFmtId="167" fontId="13" fillId="0" borderId="0" xfId="0" applyNumberFormat="1" applyFont="1" applyAlignment="1">
      <alignment horizontal="right"/>
    </xf>
    <xf numFmtId="0" fontId="13" fillId="0" borderId="0" xfId="0" applyFont="1"/>
    <xf numFmtId="167" fontId="13" fillId="0" borderId="7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2" fontId="0" fillId="0" borderId="7" xfId="0" applyNumberFormat="1" applyFill="1" applyBorder="1" applyProtection="1"/>
    <xf numFmtId="44" fontId="4" fillId="3" borderId="7" xfId="0" applyNumberFormat="1" applyFont="1" applyFill="1" applyBorder="1"/>
    <xf numFmtId="166" fontId="0" fillId="0" borderId="11" xfId="0" applyNumberFormat="1" applyBorder="1" applyProtection="1"/>
    <xf numFmtId="166" fontId="0" fillId="0" borderId="11" xfId="0" applyNumberFormat="1" applyFill="1" applyBorder="1" applyProtection="1"/>
    <xf numFmtId="167" fontId="0" fillId="0" borderId="13" xfId="0" applyNumberFormat="1" applyFill="1" applyBorder="1" applyAlignment="1">
      <alignment horizontal="right"/>
    </xf>
    <xf numFmtId="167" fontId="0" fillId="0" borderId="12" xfId="0" applyNumberFormat="1" applyFill="1" applyBorder="1" applyAlignment="1">
      <alignment horizontal="right"/>
    </xf>
    <xf numFmtId="0" fontId="3" fillId="3" borderId="16" xfId="0" applyFont="1" applyFill="1" applyBorder="1" applyAlignment="1">
      <alignment horizontal="center"/>
    </xf>
    <xf numFmtId="44" fontId="4" fillId="3" borderId="7" xfId="0" applyNumberFormat="1" applyFont="1" applyFill="1" applyBorder="1" applyAlignment="1">
      <alignment horizontal="center"/>
    </xf>
    <xf numFmtId="0" fontId="28" fillId="3" borderId="18" xfId="0" applyFont="1" applyFill="1" applyBorder="1" applyAlignment="1">
      <alignment horizontal="left" wrapText="1"/>
    </xf>
    <xf numFmtId="166" fontId="3" fillId="3" borderId="16" xfId="0" applyNumberFormat="1" applyFont="1" applyFill="1" applyBorder="1" applyAlignment="1" applyProtection="1">
      <alignment horizontal="center" wrapText="1"/>
    </xf>
    <xf numFmtId="167" fontId="3" fillId="3" borderId="16" xfId="0" applyNumberFormat="1" applyFont="1" applyFill="1" applyBorder="1" applyAlignment="1">
      <alignment horizontal="center" wrapText="1"/>
    </xf>
    <xf numFmtId="4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6" xfId="0" applyFill="1" applyBorder="1" applyAlignment="1">
      <alignment horizontal="center"/>
    </xf>
    <xf numFmtId="167" fontId="0" fillId="0" borderId="12" xfId="0" applyNumberFormat="1" applyFill="1" applyBorder="1"/>
    <xf numFmtId="167" fontId="0" fillId="0" borderId="13" xfId="0" applyNumberFormat="1" applyFill="1" applyBorder="1"/>
    <xf numFmtId="167" fontId="0" fillId="0" borderId="4" xfId="0" applyNumberFormat="1" applyFill="1" applyBorder="1"/>
    <xf numFmtId="0" fontId="0" fillId="0" borderId="1" xfId="0" applyBorder="1"/>
    <xf numFmtId="0" fontId="4" fillId="0" borderId="1" xfId="0" applyFont="1" applyBorder="1"/>
    <xf numFmtId="44" fontId="3" fillId="0" borderId="1" xfId="0" applyNumberFormat="1" applyFont="1" applyBorder="1"/>
    <xf numFmtId="0" fontId="28" fillId="3" borderId="19" xfId="0" applyFont="1" applyFill="1" applyBorder="1" applyAlignment="1">
      <alignment horizontal="left" wrapText="1"/>
    </xf>
    <xf numFmtId="0" fontId="0" fillId="0" borderId="16" xfId="0" applyBorder="1"/>
    <xf numFmtId="0" fontId="0" fillId="0" borderId="17" xfId="0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3" fillId="0" borderId="18" xfId="0" applyFont="1" applyBorder="1"/>
    <xf numFmtId="0" fontId="4" fillId="0" borderId="7" xfId="0" applyFont="1" applyBorder="1"/>
    <xf numFmtId="44" fontId="3" fillId="0" borderId="7" xfId="0" applyNumberFormat="1" applyFont="1" applyBorder="1"/>
    <xf numFmtId="165" fontId="3" fillId="0" borderId="2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1" xfId="0" applyNumberFormat="1" applyFont="1" applyBorder="1"/>
    <xf numFmtId="166" fontId="5" fillId="4" borderId="21" xfId="0" applyNumberFormat="1" applyFont="1" applyFill="1" applyBorder="1" applyAlignment="1" applyProtection="1">
      <alignment horizontal="left"/>
    </xf>
    <xf numFmtId="166" fontId="5" fillId="4" borderId="22" xfId="0" applyNumberFormat="1" applyFont="1" applyFill="1" applyBorder="1" applyAlignment="1" applyProtection="1">
      <alignment horizontal="left"/>
    </xf>
    <xf numFmtId="167" fontId="0" fillId="4" borderId="22" xfId="0" applyNumberFormat="1" applyFill="1" applyBorder="1"/>
    <xf numFmtId="166" fontId="0" fillId="4" borderId="22" xfId="0" applyNumberFormat="1" applyFill="1" applyBorder="1" applyAlignment="1" applyProtection="1">
      <alignment horizontal="left"/>
    </xf>
    <xf numFmtId="167" fontId="0" fillId="4" borderId="23" xfId="0" applyNumberFormat="1" applyFill="1" applyBorder="1"/>
    <xf numFmtId="167" fontId="0" fillId="4" borderId="24" xfId="0" applyNumberFormat="1" applyFill="1" applyBorder="1"/>
    <xf numFmtId="167" fontId="0" fillId="4" borderId="0" xfId="0" applyNumberFormat="1" applyFill="1" applyBorder="1"/>
    <xf numFmtId="167" fontId="0" fillId="4" borderId="0" xfId="0" applyNumberFormat="1" applyFill="1"/>
    <xf numFmtId="167" fontId="0" fillId="4" borderId="25" xfId="0" applyNumberFormat="1" applyFill="1" applyBorder="1"/>
    <xf numFmtId="167" fontId="0" fillId="4" borderId="24" xfId="0" applyNumberFormat="1" applyFill="1" applyBorder="1" applyAlignment="1" applyProtection="1">
      <alignment horizontal="left"/>
    </xf>
    <xf numFmtId="166" fontId="4" fillId="4" borderId="0" xfId="0" applyNumberFormat="1" applyFont="1" applyFill="1" applyAlignment="1" applyProtection="1">
      <alignment horizontal="left"/>
    </xf>
    <xf numFmtId="166" fontId="0" fillId="4" borderId="0" xfId="0" applyNumberFormat="1" applyFill="1" applyProtection="1"/>
    <xf numFmtId="167" fontId="0" fillId="4" borderId="26" xfId="0" applyNumberFormat="1" applyFill="1" applyBorder="1"/>
    <xf numFmtId="167" fontId="4" fillId="4" borderId="0" xfId="0" applyNumberFormat="1" applyFont="1" applyFill="1" applyBorder="1"/>
    <xf numFmtId="166" fontId="0" fillId="4" borderId="25" xfId="0" applyNumberFormat="1" applyFill="1" applyBorder="1" applyAlignment="1" applyProtection="1">
      <alignment horizontal="left"/>
    </xf>
    <xf numFmtId="167" fontId="4" fillId="4" borderId="0" xfId="0" applyNumberFormat="1" applyFont="1" applyFill="1" applyAlignment="1" applyProtection="1">
      <alignment horizontal="left"/>
    </xf>
    <xf numFmtId="167" fontId="4" fillId="4" borderId="0" xfId="0" applyNumberFormat="1" applyFont="1" applyFill="1" applyBorder="1" applyAlignment="1" applyProtection="1">
      <alignment horizontal="left"/>
    </xf>
    <xf numFmtId="167" fontId="4" fillId="4" borderId="24" xfId="0" applyNumberFormat="1" applyFont="1" applyFill="1" applyBorder="1" applyAlignment="1" applyProtection="1">
      <alignment horizontal="left"/>
    </xf>
    <xf numFmtId="167" fontId="4" fillId="4" borderId="0" xfId="0" applyNumberFormat="1" applyFont="1" applyFill="1"/>
    <xf numFmtId="167" fontId="0" fillId="4" borderId="27" xfId="0" applyNumberFormat="1" applyFill="1" applyBorder="1" applyAlignment="1" applyProtection="1">
      <alignment horizontal="left"/>
    </xf>
    <xf numFmtId="167" fontId="0" fillId="4" borderId="1" xfId="0" applyNumberFormat="1" applyFill="1" applyBorder="1" applyAlignment="1" applyProtection="1">
      <alignment horizontal="left"/>
    </xf>
    <xf numFmtId="167" fontId="4" fillId="4" borderId="1" xfId="0" applyNumberFormat="1" applyFont="1" applyFill="1" applyBorder="1"/>
    <xf numFmtId="167" fontId="0" fillId="4" borderId="1" xfId="0" applyNumberFormat="1" applyFill="1" applyBorder="1"/>
    <xf numFmtId="166" fontId="0" fillId="4" borderId="1" xfId="0" applyNumberFormat="1" applyFill="1" applyBorder="1" applyProtection="1"/>
    <xf numFmtId="167" fontId="0" fillId="4" borderId="28" xfId="0" applyNumberFormat="1" applyFill="1" applyBorder="1"/>
    <xf numFmtId="166" fontId="4" fillId="4" borderId="29" xfId="0" applyNumberFormat="1" applyFont="1" applyFill="1" applyBorder="1" applyProtection="1"/>
    <xf numFmtId="167" fontId="0" fillId="4" borderId="0" xfId="0" applyNumberFormat="1" applyFill="1" applyBorder="1" applyAlignment="1" applyProtection="1">
      <alignment horizontal="left"/>
    </xf>
    <xf numFmtId="166" fontId="4" fillId="4" borderId="30" xfId="0" applyNumberFormat="1" applyFont="1" applyFill="1" applyBorder="1" applyProtection="1"/>
    <xf numFmtId="166" fontId="4" fillId="4" borderId="26" xfId="0" applyNumberFormat="1" applyFont="1" applyFill="1" applyBorder="1" applyAlignment="1" applyProtection="1">
      <alignment horizontal="left"/>
    </xf>
    <xf numFmtId="167" fontId="4" fillId="4" borderId="31" xfId="0" applyNumberFormat="1" applyFont="1" applyFill="1" applyBorder="1" applyAlignment="1" applyProtection="1">
      <alignment horizontal="left"/>
    </xf>
    <xf numFmtId="166" fontId="0" fillId="4" borderId="18" xfId="0" applyNumberFormat="1" applyFill="1" applyBorder="1" applyProtection="1"/>
    <xf numFmtId="167" fontId="0" fillId="4" borderId="16" xfId="0" applyNumberFormat="1" applyFill="1" applyBorder="1" applyAlignment="1" applyProtection="1">
      <alignment horizontal="left"/>
    </xf>
    <xf numFmtId="167" fontId="0" fillId="4" borderId="16" xfId="0" applyNumberFormat="1" applyFill="1" applyBorder="1" applyAlignment="1" applyProtection="1">
      <alignment horizontal="right"/>
    </xf>
    <xf numFmtId="2" fontId="4" fillId="4" borderId="16" xfId="0" applyNumberFormat="1" applyFont="1" applyFill="1" applyBorder="1" applyProtection="1"/>
    <xf numFmtId="166" fontId="0" fillId="4" borderId="16" xfId="0" applyNumberFormat="1" applyFill="1" applyBorder="1" applyProtection="1"/>
    <xf numFmtId="2" fontId="0" fillId="4" borderId="16" xfId="0" applyNumberFormat="1" applyFill="1" applyBorder="1" applyProtection="1"/>
    <xf numFmtId="166" fontId="0" fillId="4" borderId="17" xfId="0" applyNumberFormat="1" applyFill="1" applyBorder="1" applyProtection="1"/>
    <xf numFmtId="166" fontId="0" fillId="4" borderId="2" xfId="0" applyNumberFormat="1" applyFill="1" applyBorder="1" applyProtection="1"/>
    <xf numFmtId="167" fontId="0" fillId="4" borderId="0" xfId="0" applyNumberFormat="1" applyFill="1" applyBorder="1" applyAlignment="1" applyProtection="1">
      <alignment horizontal="right"/>
    </xf>
    <xf numFmtId="2" fontId="4" fillId="4" borderId="0" xfId="0" applyNumberFormat="1" applyFont="1" applyFill="1" applyBorder="1" applyProtection="1"/>
    <xf numFmtId="166" fontId="0" fillId="4" borderId="0" xfId="0" applyNumberFormat="1" applyFill="1" applyBorder="1" applyProtection="1"/>
    <xf numFmtId="2" fontId="0" fillId="4" borderId="0" xfId="0" applyNumberFormat="1" applyFill="1" applyBorder="1" applyProtection="1"/>
    <xf numFmtId="166" fontId="0" fillId="4" borderId="3" xfId="0" applyNumberFormat="1" applyFill="1" applyBorder="1" applyProtection="1"/>
    <xf numFmtId="2" fontId="4" fillId="4" borderId="1" xfId="0" applyNumberFormat="1" applyFont="1" applyFill="1" applyBorder="1" applyProtection="1"/>
    <xf numFmtId="167" fontId="4" fillId="4" borderId="23" xfId="0" applyNumberFormat="1" applyFont="1" applyFill="1" applyBorder="1"/>
    <xf numFmtId="9" fontId="0" fillId="4" borderId="25" xfId="0" applyNumberFormat="1" applyFill="1" applyBorder="1" applyAlignment="1">
      <alignment horizontal="left"/>
    </xf>
    <xf numFmtId="167" fontId="4" fillId="4" borderId="25" xfId="0" applyNumberFormat="1" applyFont="1" applyFill="1" applyBorder="1"/>
    <xf numFmtId="167" fontId="4" fillId="4" borderId="28" xfId="0" applyNumberFormat="1" applyFont="1" applyFill="1" applyBorder="1"/>
    <xf numFmtId="167" fontId="0" fillId="4" borderId="32" xfId="0" applyNumberFormat="1" applyFill="1" applyBorder="1" applyAlignment="1" applyProtection="1">
      <alignment horizontal="right"/>
    </xf>
    <xf numFmtId="167" fontId="0" fillId="4" borderId="32" xfId="0" applyNumberFormat="1" applyFill="1" applyBorder="1" applyAlignment="1" applyProtection="1">
      <alignment horizontal="left"/>
    </xf>
    <xf numFmtId="2" fontId="0" fillId="4" borderId="32" xfId="0" applyNumberFormat="1" applyFill="1" applyBorder="1" applyProtection="1"/>
    <xf numFmtId="166" fontId="0" fillId="4" borderId="32" xfId="0" applyNumberFormat="1" applyFill="1" applyBorder="1" applyProtection="1"/>
    <xf numFmtId="167" fontId="4" fillId="4" borderId="0" xfId="0" applyNumberFormat="1" applyFont="1" applyFill="1" applyBorder="1" applyAlignment="1" applyProtection="1">
      <alignment horizontal="right"/>
    </xf>
    <xf numFmtId="166" fontId="4" fillId="4" borderId="1" xfId="0" applyNumberFormat="1" applyFont="1" applyFill="1" applyBorder="1" applyProtection="1"/>
    <xf numFmtId="49" fontId="4" fillId="4" borderId="25" xfId="0" applyNumberFormat="1" applyFont="1" applyFill="1" applyBorder="1"/>
    <xf numFmtId="166" fontId="0" fillId="4" borderId="30" xfId="0" applyNumberFormat="1" applyFill="1" applyBorder="1" applyProtection="1"/>
    <xf numFmtId="166" fontId="0" fillId="4" borderId="26" xfId="0" applyNumberFormat="1" applyFill="1" applyBorder="1" applyAlignment="1" applyProtection="1">
      <alignment horizontal="left"/>
    </xf>
    <xf numFmtId="167" fontId="0" fillId="4" borderId="31" xfId="0" applyNumberFormat="1" applyFill="1" applyBorder="1" applyAlignment="1" applyProtection="1">
      <alignment horizontal="left"/>
    </xf>
    <xf numFmtId="167" fontId="4" fillId="4" borderId="16" xfId="0" applyNumberFormat="1" applyFont="1" applyFill="1" applyBorder="1" applyAlignment="1" applyProtection="1">
      <alignment horizontal="left"/>
    </xf>
    <xf numFmtId="166" fontId="4" fillId="4" borderId="3" xfId="0" applyNumberFormat="1" applyFont="1" applyFill="1" applyBorder="1" applyProtection="1"/>
    <xf numFmtId="167" fontId="0" fillId="4" borderId="16" xfId="0" applyNumberFormat="1" applyFill="1" applyBorder="1"/>
    <xf numFmtId="166" fontId="0" fillId="4" borderId="16" xfId="0" applyNumberFormat="1" applyFill="1" applyBorder="1" applyAlignment="1" applyProtection="1">
      <alignment horizontal="left"/>
    </xf>
    <xf numFmtId="167" fontId="0" fillId="4" borderId="2" xfId="0" applyNumberFormat="1" applyFill="1" applyBorder="1"/>
    <xf numFmtId="166" fontId="4" fillId="4" borderId="0" xfId="0" applyNumberFormat="1" applyFont="1" applyFill="1" applyBorder="1" applyAlignment="1" applyProtection="1">
      <alignment horizontal="left"/>
    </xf>
    <xf numFmtId="166" fontId="4" fillId="4" borderId="5" xfId="0" applyNumberFormat="1" applyFont="1" applyFill="1" applyBorder="1" applyProtection="1"/>
    <xf numFmtId="166" fontId="0" fillId="4" borderId="33" xfId="0" applyNumberFormat="1" applyFill="1" applyBorder="1" applyProtection="1"/>
    <xf numFmtId="166" fontId="0" fillId="4" borderId="0" xfId="0" applyNumberFormat="1" applyFill="1" applyBorder="1" applyAlignment="1" applyProtection="1">
      <alignment horizontal="left"/>
    </xf>
    <xf numFmtId="167" fontId="0" fillId="4" borderId="11" xfId="0" applyNumberFormat="1" applyFill="1" applyBorder="1"/>
    <xf numFmtId="166" fontId="0" fillId="4" borderId="11" xfId="0" applyNumberFormat="1" applyFill="1" applyBorder="1" applyAlignment="1" applyProtection="1">
      <alignment horizontal="left"/>
    </xf>
    <xf numFmtId="167" fontId="0" fillId="4" borderId="23" xfId="0" applyNumberFormat="1" applyFill="1" applyBorder="1" applyAlignment="1">
      <alignment horizontal="right"/>
    </xf>
    <xf numFmtId="166" fontId="4" fillId="4" borderId="17" xfId="0" applyNumberFormat="1" applyFont="1" applyFill="1" applyBorder="1" applyProtection="1"/>
    <xf numFmtId="167" fontId="4" fillId="4" borderId="16" xfId="0" applyNumberFormat="1" applyFont="1" applyFill="1" applyBorder="1" applyAlignment="1" applyProtection="1">
      <alignment horizontal="right"/>
    </xf>
    <xf numFmtId="166" fontId="4" fillId="4" borderId="16" xfId="0" applyNumberFormat="1" applyFont="1" applyFill="1" applyBorder="1" applyProtection="1"/>
    <xf numFmtId="166" fontId="4" fillId="4" borderId="0" xfId="0" applyNumberFormat="1" applyFont="1" applyFill="1" applyBorder="1" applyProtection="1"/>
    <xf numFmtId="167" fontId="4" fillId="4" borderId="23" xfId="0" applyNumberFormat="1" applyFont="1" applyFill="1" applyBorder="1" applyAlignment="1">
      <alignment horizontal="right"/>
    </xf>
    <xf numFmtId="166" fontId="0" fillId="4" borderId="26" xfId="0" applyNumberFormat="1" applyFill="1" applyBorder="1" applyAlignment="1" applyProtection="1">
      <alignment horizontal="left" vertical="top"/>
    </xf>
    <xf numFmtId="167" fontId="0" fillId="4" borderId="25" xfId="0" applyNumberFormat="1" applyFill="1" applyBorder="1" applyAlignment="1">
      <alignment vertical="top"/>
    </xf>
    <xf numFmtId="49" fontId="3" fillId="4" borderId="34" xfId="0" applyNumberFormat="1" applyFont="1" applyFill="1" applyBorder="1" applyAlignment="1" applyProtection="1">
      <alignment horizontal="right"/>
    </xf>
    <xf numFmtId="166" fontId="4" fillId="4" borderId="33" xfId="0" applyNumberFormat="1" applyFont="1" applyFill="1" applyBorder="1" applyProtection="1"/>
    <xf numFmtId="49" fontId="3" fillId="4" borderId="35" xfId="0" applyNumberFormat="1" applyFont="1" applyFill="1" applyBorder="1" applyAlignment="1" applyProtection="1">
      <alignment horizontal="right"/>
    </xf>
    <xf numFmtId="166" fontId="0" fillId="4" borderId="29" xfId="0" applyNumberFormat="1" applyFill="1" applyBorder="1" applyProtection="1"/>
    <xf numFmtId="2" fontId="0" fillId="4" borderId="36" xfId="0" applyNumberFormat="1" applyFill="1" applyBorder="1" applyProtection="1"/>
    <xf numFmtId="49" fontId="4" fillId="4" borderId="34" xfId="0" applyNumberFormat="1" applyFont="1" applyFill="1" applyBorder="1" applyAlignment="1" applyProtection="1">
      <alignment horizontal="right"/>
    </xf>
    <xf numFmtId="49" fontId="4" fillId="4" borderId="35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vertical="center"/>
    </xf>
    <xf numFmtId="0" fontId="4" fillId="3" borderId="18" xfId="0" applyFont="1" applyFill="1" applyBorder="1" applyAlignment="1">
      <alignment wrapText="1"/>
    </xf>
    <xf numFmtId="0" fontId="4" fillId="4" borderId="0" xfId="0" applyFont="1" applyFill="1" applyBorder="1"/>
    <xf numFmtId="167" fontId="4" fillId="0" borderId="1" xfId="0" applyNumberFormat="1" applyFont="1" applyFill="1" applyBorder="1" applyAlignment="1">
      <alignment wrapText="1"/>
    </xf>
    <xf numFmtId="167" fontId="4" fillId="0" borderId="7" xfId="0" applyNumberFormat="1" applyFont="1" applyFill="1" applyBorder="1" applyAlignment="1">
      <alignment wrapText="1"/>
    </xf>
    <xf numFmtId="167" fontId="4" fillId="4" borderId="22" xfId="3" applyNumberFormat="1" applyFill="1" applyBorder="1"/>
    <xf numFmtId="166" fontId="4" fillId="4" borderId="22" xfId="3" applyNumberFormat="1" applyFill="1" applyBorder="1" applyAlignment="1" applyProtection="1">
      <alignment horizontal="left"/>
    </xf>
    <xf numFmtId="166" fontId="4" fillId="4" borderId="30" xfId="3" applyNumberFormat="1" applyFont="1" applyFill="1" applyBorder="1" applyProtection="1"/>
    <xf numFmtId="9" fontId="4" fillId="4" borderId="23" xfId="3" applyNumberFormat="1" applyFill="1" applyBorder="1" applyAlignment="1">
      <alignment horizontal="left"/>
    </xf>
    <xf numFmtId="0" fontId="4" fillId="0" borderId="0" xfId="3"/>
    <xf numFmtId="167" fontId="4" fillId="4" borderId="24" xfId="3" applyNumberFormat="1" applyFill="1" applyBorder="1"/>
    <xf numFmtId="167" fontId="4" fillId="4" borderId="0" xfId="3" applyNumberFormat="1" applyFill="1"/>
    <xf numFmtId="166" fontId="4" fillId="4" borderId="26" xfId="3" applyNumberFormat="1" applyFont="1" applyFill="1" applyBorder="1" applyAlignment="1" applyProtection="1">
      <alignment horizontal="left"/>
    </xf>
    <xf numFmtId="167" fontId="4" fillId="4" borderId="25" xfId="3" applyNumberFormat="1" applyFont="1" applyFill="1" applyBorder="1" applyAlignment="1">
      <alignment horizontal="left"/>
    </xf>
    <xf numFmtId="167" fontId="4" fillId="4" borderId="27" xfId="3" applyNumberFormat="1" applyFill="1" applyBorder="1" applyAlignment="1" applyProtection="1">
      <alignment horizontal="left"/>
    </xf>
    <xf numFmtId="167" fontId="4" fillId="4" borderId="1" xfId="3" applyNumberFormat="1" applyFont="1" applyFill="1" applyBorder="1"/>
    <xf numFmtId="167" fontId="4" fillId="4" borderId="1" xfId="3" applyNumberFormat="1" applyFill="1" applyBorder="1"/>
    <xf numFmtId="166" fontId="4" fillId="4" borderId="1" xfId="3" applyNumberFormat="1" applyFill="1" applyBorder="1" applyProtection="1"/>
    <xf numFmtId="166" fontId="4" fillId="4" borderId="18" xfId="3" applyNumberFormat="1" applyFill="1" applyBorder="1" applyProtection="1"/>
    <xf numFmtId="167" fontId="4" fillId="4" borderId="16" xfId="3" applyNumberFormat="1" applyFill="1" applyBorder="1" applyAlignment="1" applyProtection="1">
      <alignment horizontal="left"/>
    </xf>
    <xf numFmtId="167" fontId="4" fillId="4" borderId="16" xfId="3" applyNumberFormat="1" applyFill="1" applyBorder="1" applyAlignment="1" applyProtection="1">
      <alignment horizontal="right"/>
    </xf>
    <xf numFmtId="2" fontId="4" fillId="4" borderId="16" xfId="3" applyNumberFormat="1" applyFont="1" applyFill="1" applyBorder="1" applyProtection="1"/>
    <xf numFmtId="166" fontId="4" fillId="4" borderId="16" xfId="3" applyNumberFormat="1" applyFill="1" applyBorder="1" applyProtection="1"/>
    <xf numFmtId="2" fontId="4" fillId="4" borderId="16" xfId="3" applyNumberFormat="1" applyFill="1" applyBorder="1" applyProtection="1"/>
    <xf numFmtId="166" fontId="4" fillId="4" borderId="17" xfId="3" applyNumberFormat="1" applyFill="1" applyBorder="1" applyProtection="1"/>
    <xf numFmtId="166" fontId="4" fillId="4" borderId="2" xfId="3" applyNumberFormat="1" applyFill="1" applyBorder="1" applyProtection="1"/>
    <xf numFmtId="167" fontId="4" fillId="4" borderId="0" xfId="3" applyNumberFormat="1" applyFont="1" applyFill="1" applyBorder="1" applyAlignment="1" applyProtection="1">
      <alignment horizontal="left"/>
    </xf>
    <xf numFmtId="167" fontId="4" fillId="4" borderId="0" xfId="3" applyNumberFormat="1" applyFill="1" applyBorder="1" applyAlignment="1" applyProtection="1">
      <alignment horizontal="right"/>
    </xf>
    <xf numFmtId="167" fontId="4" fillId="4" borderId="0" xfId="3" applyNumberFormat="1" applyFill="1" applyBorder="1" applyAlignment="1" applyProtection="1">
      <alignment horizontal="left"/>
    </xf>
    <xf numFmtId="2" fontId="4" fillId="4" borderId="0" xfId="3" applyNumberFormat="1" applyFont="1" applyFill="1" applyBorder="1" applyProtection="1"/>
    <xf numFmtId="166" fontId="4" fillId="4" borderId="0" xfId="3" applyNumberFormat="1" applyFill="1" applyBorder="1" applyProtection="1"/>
    <xf numFmtId="2" fontId="4" fillId="4" borderId="0" xfId="3" applyNumberFormat="1" applyFill="1" applyBorder="1" applyProtection="1"/>
    <xf numFmtId="166" fontId="4" fillId="4" borderId="3" xfId="3" applyNumberFormat="1" applyFill="1" applyBorder="1" applyProtection="1"/>
    <xf numFmtId="2" fontId="4" fillId="4" borderId="1" xfId="3" applyNumberFormat="1" applyFont="1" applyFill="1" applyBorder="1" applyProtection="1"/>
    <xf numFmtId="166" fontId="4" fillId="0" borderId="2" xfId="3" applyNumberFormat="1" applyFill="1" applyBorder="1" applyProtection="1"/>
    <xf numFmtId="167" fontId="4" fillId="0" borderId="0" xfId="3" applyNumberFormat="1" applyFill="1" applyBorder="1" applyAlignment="1" applyProtection="1">
      <alignment horizontal="right"/>
    </xf>
    <xf numFmtId="2" fontId="4" fillId="0" borderId="0" xfId="3" applyNumberFormat="1" applyFill="1" applyBorder="1" applyProtection="1"/>
    <xf numFmtId="166" fontId="4" fillId="0" borderId="0" xfId="3" applyNumberFormat="1" applyFill="1" applyBorder="1" applyProtection="1"/>
    <xf numFmtId="166" fontId="6" fillId="0" borderId="3" xfId="3" applyNumberFormat="1" applyFont="1" applyFill="1" applyBorder="1" applyProtection="1"/>
    <xf numFmtId="0" fontId="3" fillId="0" borderId="0" xfId="3" applyFont="1"/>
    <xf numFmtId="167" fontId="4" fillId="0" borderId="0" xfId="3" applyNumberFormat="1" applyFont="1" applyFill="1" applyBorder="1"/>
    <xf numFmtId="167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 applyAlignment="1" applyProtection="1"/>
    <xf numFmtId="2" fontId="4" fillId="0" borderId="0" xfId="3" applyNumberFormat="1" applyFont="1" applyFill="1" applyBorder="1" applyProtection="1"/>
    <xf numFmtId="0" fontId="4" fillId="0" borderId="0" xfId="3" applyBorder="1"/>
    <xf numFmtId="166" fontId="22" fillId="0" borderId="0" xfId="3" applyNumberFormat="1" applyFont="1" applyFill="1" applyBorder="1" applyProtection="1"/>
    <xf numFmtId="2" fontId="6" fillId="0" borderId="0" xfId="3" applyNumberFormat="1" applyFont="1" applyFill="1" applyBorder="1" applyProtection="1"/>
    <xf numFmtId="166" fontId="4" fillId="0" borderId="0" xfId="3" applyNumberFormat="1" applyFont="1" applyFill="1" applyBorder="1" applyProtection="1"/>
    <xf numFmtId="0" fontId="4" fillId="0" borderId="0" xfId="3" applyFont="1"/>
    <xf numFmtId="0" fontId="4" fillId="0" borderId="0" xfId="3" applyNumberFormat="1" applyFont="1" applyFill="1" applyBorder="1" applyAlignment="1" applyProtection="1">
      <alignment horizontal="right"/>
    </xf>
    <xf numFmtId="2" fontId="4" fillId="0" borderId="0" xfId="3" applyNumberFormat="1" applyFont="1" applyFill="1" applyBorder="1" applyAlignment="1" applyProtection="1">
      <alignment horizontal="right"/>
    </xf>
    <xf numFmtId="1" fontId="4" fillId="0" borderId="0" xfId="3" applyNumberFormat="1" applyFont="1" applyFill="1" applyBorder="1" applyAlignment="1" applyProtection="1">
      <alignment horizontal="right"/>
    </xf>
    <xf numFmtId="166" fontId="4" fillId="0" borderId="4" xfId="3" applyNumberFormat="1" applyFill="1" applyBorder="1" applyProtection="1"/>
    <xf numFmtId="167" fontId="4" fillId="0" borderId="1" xfId="3" applyNumberFormat="1" applyFont="1" applyFill="1" applyBorder="1"/>
    <xf numFmtId="167" fontId="4" fillId="0" borderId="1" xfId="3" applyNumberFormat="1" applyFont="1" applyFill="1" applyBorder="1" applyAlignment="1" applyProtection="1">
      <alignment horizontal="right"/>
    </xf>
    <xf numFmtId="167" fontId="4" fillId="0" borderId="1" xfId="3" applyNumberFormat="1" applyFont="1" applyFill="1" applyBorder="1" applyAlignment="1" applyProtection="1"/>
    <xf numFmtId="2" fontId="4" fillId="0" borderId="1" xfId="3" applyNumberFormat="1" applyFont="1" applyFill="1" applyBorder="1" applyProtection="1"/>
    <xf numFmtId="166" fontId="4" fillId="0" borderId="1" xfId="3" applyNumberFormat="1" applyFont="1" applyFill="1" applyBorder="1" applyProtection="1"/>
    <xf numFmtId="2" fontId="6" fillId="0" borderId="1" xfId="3" applyNumberFormat="1" applyFont="1" applyFill="1" applyBorder="1" applyProtection="1"/>
    <xf numFmtId="166" fontId="6" fillId="0" borderId="5" xfId="3" applyNumberFormat="1" applyFont="1" applyFill="1" applyBorder="1" applyProtection="1"/>
    <xf numFmtId="166" fontId="3" fillId="0" borderId="0" xfId="3" applyNumberFormat="1" applyFont="1" applyFill="1" applyBorder="1" applyAlignment="1" applyProtection="1">
      <alignment horizontal="left"/>
    </xf>
    <xf numFmtId="166" fontId="4" fillId="0" borderId="2" xfId="3" applyNumberFormat="1" applyBorder="1" applyProtection="1"/>
    <xf numFmtId="166" fontId="3" fillId="2" borderId="0" xfId="3" applyNumberFormat="1" applyFont="1" applyFill="1" applyBorder="1" applyAlignment="1" applyProtection="1">
      <alignment horizontal="left"/>
    </xf>
    <xf numFmtId="167" fontId="4" fillId="0" borderId="0" xfId="3" applyNumberFormat="1" applyFont="1" applyBorder="1" applyAlignment="1" applyProtection="1">
      <alignment horizontal="right"/>
    </xf>
    <xf numFmtId="2" fontId="4" fillId="0" borderId="0" xfId="3" applyNumberFormat="1" applyFont="1" applyBorder="1" applyProtection="1"/>
    <xf numFmtId="166" fontId="4" fillId="0" borderId="0" xfId="3" applyNumberFormat="1" applyFont="1" applyBorder="1" applyProtection="1"/>
    <xf numFmtId="166" fontId="4" fillId="0" borderId="2" xfId="3" applyNumberFormat="1" applyBorder="1" applyAlignment="1" applyProtection="1">
      <alignment horizontal="left"/>
    </xf>
    <xf numFmtId="49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 applyAlignment="1" applyProtection="1">
      <alignment horizontal="left"/>
    </xf>
    <xf numFmtId="0" fontId="22" fillId="0" borderId="0" xfId="3" applyFont="1"/>
    <xf numFmtId="166" fontId="4" fillId="0" borderId="6" xfId="3" applyNumberFormat="1" applyFill="1" applyBorder="1" applyProtection="1"/>
    <xf numFmtId="167" fontId="4" fillId="0" borderId="7" xfId="3" applyNumberFormat="1" applyFont="1" applyFill="1" applyBorder="1"/>
    <xf numFmtId="167" fontId="4" fillId="0" borderId="7" xfId="3" applyNumberFormat="1" applyFont="1" applyFill="1" applyBorder="1" applyAlignment="1" applyProtection="1">
      <alignment horizontal="right"/>
    </xf>
    <xf numFmtId="167" fontId="4" fillId="0" borderId="7" xfId="3" applyNumberFormat="1" applyFont="1" applyFill="1" applyBorder="1" applyAlignment="1" applyProtection="1"/>
    <xf numFmtId="2" fontId="4" fillId="0" borderId="7" xfId="3" applyNumberFormat="1" applyFont="1" applyFill="1" applyBorder="1" applyProtection="1"/>
    <xf numFmtId="166" fontId="4" fillId="0" borderId="7" xfId="3" applyNumberFormat="1" applyFont="1" applyFill="1" applyBorder="1" applyProtection="1"/>
    <xf numFmtId="2" fontId="6" fillId="0" borderId="7" xfId="3" applyNumberFormat="1" applyFont="1" applyFill="1" applyBorder="1" applyProtection="1"/>
    <xf numFmtId="166" fontId="6" fillId="0" borderId="8" xfId="3" applyNumberFormat="1" applyFont="1" applyFill="1" applyBorder="1" applyProtection="1"/>
    <xf numFmtId="166" fontId="4" fillId="0" borderId="0" xfId="3" applyNumberFormat="1" applyBorder="1" applyProtection="1"/>
    <xf numFmtId="9" fontId="4" fillId="0" borderId="0" xfId="3" applyNumberFormat="1" applyBorder="1" applyProtection="1"/>
    <xf numFmtId="9" fontId="4" fillId="0" borderId="0" xfId="3" applyNumberFormat="1" applyFont="1" applyBorder="1" applyProtection="1"/>
    <xf numFmtId="2" fontId="4" fillId="0" borderId="0" xfId="3" applyNumberFormat="1" applyBorder="1" applyProtection="1"/>
    <xf numFmtId="2" fontId="6" fillId="0" borderId="0" xfId="3" applyNumberFormat="1" applyFont="1" applyBorder="1" applyProtection="1"/>
    <xf numFmtId="166" fontId="6" fillId="0" borderId="0" xfId="3" applyNumberFormat="1" applyFont="1" applyBorder="1" applyProtection="1"/>
    <xf numFmtId="166" fontId="4" fillId="4" borderId="5" xfId="3" applyNumberFormat="1" applyFont="1" applyFill="1" applyBorder="1" applyProtection="1"/>
    <xf numFmtId="167" fontId="4" fillId="0" borderId="13" xfId="3" applyNumberFormat="1" applyFont="1" applyFill="1" applyBorder="1" applyAlignment="1" applyProtection="1">
      <alignment horizontal="right"/>
    </xf>
    <xf numFmtId="4" fontId="14" fillId="0" borderId="0" xfId="3" applyNumberFormat="1" applyFont="1" applyFill="1" applyBorder="1" applyProtection="1"/>
    <xf numFmtId="166" fontId="14" fillId="0" borderId="3" xfId="3" applyNumberFormat="1" applyFont="1" applyFill="1" applyBorder="1" applyProtection="1"/>
    <xf numFmtId="166" fontId="14" fillId="0" borderId="3" xfId="0" applyNumberFormat="1" applyFont="1" applyFill="1" applyBorder="1" applyProtection="1"/>
    <xf numFmtId="4" fontId="14" fillId="0" borderId="0" xfId="0" applyNumberFormat="1" applyFont="1" applyFill="1" applyBorder="1" applyProtection="1"/>
    <xf numFmtId="2" fontId="14" fillId="0" borderId="11" xfId="0" applyNumberFormat="1" applyFont="1" applyFill="1" applyBorder="1" applyProtection="1"/>
    <xf numFmtId="4" fontId="14" fillId="0" borderId="11" xfId="0" applyNumberFormat="1" applyFont="1" applyFill="1" applyBorder="1" applyProtection="1"/>
    <xf numFmtId="9" fontId="0" fillId="0" borderId="0" xfId="0" applyNumberFormat="1" applyFill="1" applyBorder="1" applyProtection="1"/>
    <xf numFmtId="0" fontId="4" fillId="3" borderId="6" xfId="0" applyFont="1" applyFill="1" applyBorder="1" applyAlignment="1">
      <alignment wrapText="1"/>
    </xf>
    <xf numFmtId="0" fontId="4" fillId="3" borderId="18" xfId="0" applyFont="1" applyFill="1" applyBorder="1"/>
    <xf numFmtId="0" fontId="4" fillId="0" borderId="37" xfId="3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vertical="center"/>
    </xf>
    <xf numFmtId="0" fontId="4" fillId="0" borderId="37" xfId="3" applyFont="1" applyFill="1" applyBorder="1" applyAlignment="1">
      <alignment horizontal="left" vertical="center"/>
    </xf>
    <xf numFmtId="0" fontId="4" fillId="0" borderId="37" xfId="3" applyFont="1" applyFill="1" applyBorder="1" applyAlignment="1">
      <alignment vertical="center" wrapText="1"/>
    </xf>
    <xf numFmtId="0" fontId="4" fillId="0" borderId="37" xfId="3" applyFill="1" applyBorder="1" applyAlignment="1">
      <alignment vertical="center"/>
    </xf>
    <xf numFmtId="0" fontId="4" fillId="0" borderId="37" xfId="3" applyFill="1" applyBorder="1" applyAlignment="1">
      <alignment vertical="center" wrapText="1"/>
    </xf>
    <xf numFmtId="0" fontId="3" fillId="5" borderId="37" xfId="3" applyFont="1" applyFill="1" applyBorder="1" applyAlignment="1">
      <alignment horizontal="left" vertical="center"/>
    </xf>
    <xf numFmtId="0" fontId="3" fillId="6" borderId="37" xfId="3" applyFont="1" applyFill="1" applyBorder="1" applyAlignment="1">
      <alignment vertical="center"/>
    </xf>
    <xf numFmtId="0" fontId="3" fillId="2" borderId="37" xfId="3" applyFont="1" applyFill="1" applyBorder="1" applyAlignment="1">
      <alignment vertical="center"/>
    </xf>
    <xf numFmtId="0" fontId="3" fillId="7" borderId="37" xfId="3" applyFont="1" applyFill="1" applyBorder="1" applyAlignment="1">
      <alignment vertical="center"/>
    </xf>
    <xf numFmtId="0" fontId="3" fillId="8" borderId="37" xfId="3" applyFont="1" applyFill="1" applyBorder="1" applyAlignment="1">
      <alignment vertical="center"/>
    </xf>
    <xf numFmtId="0" fontId="3" fillId="5" borderId="37" xfId="3" applyFont="1" applyFill="1" applyBorder="1" applyAlignment="1">
      <alignment vertical="center"/>
    </xf>
    <xf numFmtId="166" fontId="3" fillId="4" borderId="0" xfId="3" applyNumberFormat="1" applyFont="1" applyFill="1" applyAlignment="1" applyProtection="1">
      <alignment horizontal="left"/>
    </xf>
    <xf numFmtId="166" fontId="3" fillId="4" borderId="0" xfId="0" applyNumberFormat="1" applyFont="1" applyFill="1" applyAlignment="1" applyProtection="1">
      <alignment horizontal="left"/>
    </xf>
    <xf numFmtId="167" fontId="3" fillId="4" borderId="0" xfId="0" applyNumberFormat="1" applyFont="1" applyFill="1"/>
    <xf numFmtId="0" fontId="3" fillId="9" borderId="0" xfId="0" applyFont="1" applyFill="1"/>
    <xf numFmtId="166" fontId="3" fillId="9" borderId="0" xfId="0" applyNumberFormat="1" applyFont="1" applyFill="1" applyBorder="1" applyProtection="1"/>
    <xf numFmtId="0" fontId="0" fillId="9" borderId="0" xfId="0" applyFill="1"/>
    <xf numFmtId="0" fontId="4" fillId="9" borderId="0" xfId="0" applyFont="1" applyFill="1"/>
    <xf numFmtId="167" fontId="4" fillId="0" borderId="0" xfId="0" applyNumberFormat="1" applyFont="1" applyAlignment="1">
      <alignment vertical="center"/>
    </xf>
    <xf numFmtId="167" fontId="4" fillId="0" borderId="0" xfId="3" applyNumberFormat="1" applyAlignment="1">
      <alignment vertical="center"/>
    </xf>
    <xf numFmtId="167" fontId="4" fillId="0" borderId="0" xfId="3" applyNumberFormat="1" applyFont="1" applyAlignment="1">
      <alignment vertical="center"/>
    </xf>
    <xf numFmtId="0" fontId="4" fillId="0" borderId="0" xfId="3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/>
    <xf numFmtId="0" fontId="4" fillId="0" borderId="45" xfId="0" applyFont="1" applyBorder="1" applyAlignment="1">
      <alignment vertical="center"/>
    </xf>
    <xf numFmtId="0" fontId="0" fillId="0" borderId="45" xfId="0" applyBorder="1"/>
    <xf numFmtId="0" fontId="29" fillId="0" borderId="0" xfId="0" applyFont="1" applyAlignment="1">
      <alignment vertical="center"/>
    </xf>
    <xf numFmtId="0" fontId="15" fillId="0" borderId="0" xfId="0" applyFont="1"/>
    <xf numFmtId="166" fontId="7" fillId="4" borderId="21" xfId="3" applyNumberFormat="1" applyFont="1" applyFill="1" applyBorder="1" applyAlignment="1" applyProtection="1">
      <alignment horizontal="left"/>
    </xf>
    <xf numFmtId="166" fontId="7" fillId="4" borderId="21" xfId="0" applyNumberFormat="1" applyFont="1" applyFill="1" applyBorder="1" applyAlignment="1" applyProtection="1">
      <alignment horizontal="left"/>
    </xf>
    <xf numFmtId="0" fontId="22" fillId="0" borderId="0" xfId="0" applyFont="1" applyFill="1"/>
    <xf numFmtId="166" fontId="4" fillId="4" borderId="30" xfId="0" applyNumberFormat="1" applyFont="1" applyFill="1" applyBorder="1" applyAlignment="1" applyProtection="1"/>
    <xf numFmtId="166" fontId="4" fillId="4" borderId="26" xfId="3" applyNumberFormat="1" applyFont="1" applyFill="1" applyBorder="1" applyProtection="1"/>
    <xf numFmtId="9" fontId="4" fillId="4" borderId="25" xfId="3" applyNumberFormat="1" applyFill="1" applyBorder="1" applyAlignment="1">
      <alignment horizontal="left"/>
    </xf>
    <xf numFmtId="166" fontId="4" fillId="4" borderId="26" xfId="0" applyNumberFormat="1" applyFont="1" applyFill="1" applyBorder="1" applyProtection="1"/>
    <xf numFmtId="167" fontId="4" fillId="0" borderId="0" xfId="3" applyNumberFormat="1" applyFont="1" applyFill="1" applyBorder="1" applyAlignment="1">
      <alignment vertical="center"/>
    </xf>
    <xf numFmtId="166" fontId="4" fillId="4" borderId="4" xfId="3" applyNumberFormat="1" applyFill="1" applyBorder="1" applyAlignment="1" applyProtection="1">
      <alignment vertical="center"/>
    </xf>
    <xf numFmtId="167" fontId="4" fillId="4" borderId="1" xfId="3" applyNumberFormat="1" applyFill="1" applyBorder="1" applyAlignment="1" applyProtection="1">
      <alignment horizontal="left" vertical="center"/>
    </xf>
    <xf numFmtId="167" fontId="4" fillId="4" borderId="1" xfId="3" applyNumberFormat="1" applyFill="1" applyBorder="1" applyAlignment="1" applyProtection="1">
      <alignment horizontal="right" vertical="center"/>
    </xf>
    <xf numFmtId="2" fontId="4" fillId="4" borderId="1" xfId="3" applyNumberFormat="1" applyFill="1" applyBorder="1" applyAlignment="1" applyProtection="1">
      <alignment vertical="center"/>
    </xf>
    <xf numFmtId="166" fontId="4" fillId="4" borderId="1" xfId="3" applyNumberFormat="1" applyFill="1" applyBorder="1" applyAlignment="1" applyProtection="1">
      <alignment vertical="center"/>
    </xf>
    <xf numFmtId="2" fontId="4" fillId="4" borderId="1" xfId="3" applyNumberFormat="1" applyFont="1" applyFill="1" applyBorder="1" applyAlignment="1" applyProtection="1">
      <alignment vertical="center"/>
    </xf>
    <xf numFmtId="166" fontId="4" fillId="4" borderId="5" xfId="3" applyNumberFormat="1" applyFont="1" applyFill="1" applyBorder="1" applyAlignment="1" applyProtection="1">
      <alignment vertical="center"/>
    </xf>
    <xf numFmtId="166" fontId="0" fillId="4" borderId="4" xfId="0" applyNumberFormat="1" applyFill="1" applyBorder="1" applyAlignment="1" applyProtection="1">
      <alignment vertical="center"/>
    </xf>
    <xf numFmtId="167" fontId="4" fillId="4" borderId="1" xfId="0" applyNumberFormat="1" applyFont="1" applyFill="1" applyBorder="1" applyAlignment="1" applyProtection="1">
      <alignment horizontal="left" vertical="center"/>
    </xf>
    <xf numFmtId="167" fontId="0" fillId="4" borderId="1" xfId="0" applyNumberFormat="1" applyFill="1" applyBorder="1" applyAlignment="1" applyProtection="1">
      <alignment horizontal="right" vertical="center"/>
    </xf>
    <xf numFmtId="167" fontId="0" fillId="4" borderId="1" xfId="0" applyNumberFormat="1" applyFill="1" applyBorder="1" applyAlignment="1" applyProtection="1">
      <alignment horizontal="left" vertical="center"/>
    </xf>
    <xf numFmtId="2" fontId="0" fillId="4" borderId="1" xfId="0" applyNumberFormat="1" applyFill="1" applyBorder="1" applyAlignment="1" applyProtection="1">
      <alignment vertical="center"/>
    </xf>
    <xf numFmtId="166" fontId="4" fillId="4" borderId="1" xfId="0" applyNumberFormat="1" applyFont="1" applyFill="1" applyBorder="1" applyAlignment="1" applyProtection="1">
      <alignment horizontal="center" vertical="center"/>
    </xf>
    <xf numFmtId="2" fontId="4" fillId="4" borderId="1" xfId="0" applyNumberFormat="1" applyFont="1" applyFill="1" applyBorder="1" applyAlignment="1" applyProtection="1">
      <alignment vertical="center"/>
    </xf>
    <xf numFmtId="166" fontId="4" fillId="4" borderId="5" xfId="0" applyNumberFormat="1" applyFont="1" applyFill="1" applyBorder="1" applyAlignment="1" applyProtection="1">
      <alignment vertical="center"/>
    </xf>
    <xf numFmtId="166" fontId="4" fillId="4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6" fontId="4" fillId="4" borderId="26" xfId="0" applyNumberFormat="1" applyFont="1" applyFill="1" applyBorder="1" applyAlignment="1" applyProtection="1"/>
    <xf numFmtId="166" fontId="5" fillId="4" borderId="24" xfId="0" applyNumberFormat="1" applyFont="1" applyFill="1" applyBorder="1" applyAlignment="1" applyProtection="1">
      <alignment horizontal="left"/>
    </xf>
    <xf numFmtId="166" fontId="0" fillId="4" borderId="26" xfId="0" applyNumberFormat="1" applyFill="1" applyBorder="1" applyProtection="1"/>
    <xf numFmtId="0" fontId="19" fillId="0" borderId="0" xfId="0" applyFont="1" applyAlignment="1">
      <alignment vertical="center"/>
    </xf>
    <xf numFmtId="167" fontId="4" fillId="4" borderId="31" xfId="0" applyNumberFormat="1" applyFont="1" applyFill="1" applyBorder="1" applyAlignment="1" applyProtection="1">
      <alignment horizontal="left" vertical="center"/>
    </xf>
    <xf numFmtId="167" fontId="4" fillId="4" borderId="28" xfId="0" applyNumberFormat="1" applyFont="1" applyFill="1" applyBorder="1" applyAlignment="1">
      <alignment vertical="center"/>
    </xf>
    <xf numFmtId="167" fontId="4" fillId="4" borderId="31" xfId="3" applyNumberFormat="1" applyFont="1" applyFill="1" applyBorder="1" applyAlignment="1" applyProtection="1">
      <alignment horizontal="left" vertical="center"/>
    </xf>
    <xf numFmtId="167" fontId="4" fillId="4" borderId="28" xfId="3" applyNumberFormat="1" applyFont="1" applyFill="1" applyBorder="1" applyAlignment="1">
      <alignment horizontal="left" vertical="center"/>
    </xf>
    <xf numFmtId="167" fontId="0" fillId="4" borderId="27" xfId="0" applyNumberFormat="1" applyFill="1" applyBorder="1" applyAlignment="1" applyProtection="1">
      <alignment horizontal="left" vertical="center"/>
    </xf>
    <xf numFmtId="167" fontId="4" fillId="4" borderId="1" xfId="0" applyNumberFormat="1" applyFont="1" applyFill="1" applyBorder="1" applyAlignment="1">
      <alignment vertical="center"/>
    </xf>
    <xf numFmtId="167" fontId="0" fillId="4" borderId="1" xfId="0" applyNumberFormat="1" applyFill="1" applyBorder="1" applyAlignment="1">
      <alignment vertical="center"/>
    </xf>
    <xf numFmtId="166" fontId="0" fillId="4" borderId="1" xfId="0" applyNumberFormat="1" applyFill="1" applyBorder="1" applyAlignment="1" applyProtection="1">
      <alignment vertical="center"/>
    </xf>
    <xf numFmtId="166" fontId="4" fillId="4" borderId="31" xfId="0" applyNumberFormat="1" applyFont="1" applyFill="1" applyBorder="1" applyAlignment="1" applyProtection="1">
      <alignment horizontal="left" vertical="center"/>
    </xf>
    <xf numFmtId="167" fontId="3" fillId="4" borderId="0" xfId="0" applyNumberFormat="1" applyFont="1" applyFill="1" applyBorder="1"/>
    <xf numFmtId="166" fontId="7" fillId="4" borderId="30" xfId="0" applyNumberFormat="1" applyFont="1" applyFill="1" applyBorder="1" applyAlignment="1" applyProtection="1">
      <alignment horizontal="left"/>
    </xf>
    <xf numFmtId="167" fontId="13" fillId="4" borderId="11" xfId="0" applyNumberFormat="1" applyFont="1" applyFill="1" applyBorder="1"/>
    <xf numFmtId="166" fontId="3" fillId="4" borderId="0" xfId="0" applyNumberFormat="1" applyFont="1" applyFill="1" applyBorder="1" applyAlignment="1" applyProtection="1">
      <alignment horizontal="left"/>
    </xf>
    <xf numFmtId="167" fontId="13" fillId="4" borderId="0" xfId="0" applyNumberFormat="1" applyFont="1" applyFill="1" applyBorder="1"/>
    <xf numFmtId="167" fontId="0" fillId="4" borderId="31" xfId="0" applyNumberFormat="1" applyFill="1" applyBorder="1" applyAlignment="1">
      <alignment vertical="center"/>
    </xf>
    <xf numFmtId="166" fontId="3" fillId="4" borderId="1" xfId="0" applyNumberFormat="1" applyFont="1" applyFill="1" applyBorder="1" applyAlignment="1" applyProtection="1">
      <alignment horizontal="left" vertical="center"/>
    </xf>
    <xf numFmtId="167" fontId="13" fillId="4" borderId="1" xfId="0" applyNumberFormat="1" applyFont="1" applyFill="1" applyBorder="1" applyAlignment="1">
      <alignment vertical="center"/>
    </xf>
    <xf numFmtId="167" fontId="0" fillId="4" borderId="31" xfId="0" applyNumberFormat="1" applyFill="1" applyBorder="1" applyAlignment="1" applyProtection="1">
      <alignment horizontal="left" vertical="center"/>
    </xf>
    <xf numFmtId="167" fontId="0" fillId="4" borderId="28" xfId="0" applyNumberFormat="1" applyFill="1" applyBorder="1" applyAlignment="1">
      <alignment vertical="center"/>
    </xf>
    <xf numFmtId="167" fontId="13" fillId="0" borderId="0" xfId="0" applyNumberFormat="1" applyFont="1" applyAlignment="1">
      <alignment vertical="center"/>
    </xf>
    <xf numFmtId="167" fontId="4" fillId="4" borderId="1" xfId="0" applyNumberFormat="1" applyFont="1" applyFill="1" applyBorder="1" applyAlignment="1" applyProtection="1">
      <alignment horizontal="right" vertical="center"/>
    </xf>
    <xf numFmtId="167" fontId="0" fillId="0" borderId="0" xfId="0" applyNumberForma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2" fontId="4" fillId="4" borderId="32" xfId="0" applyNumberFormat="1" applyFont="1" applyFill="1" applyBorder="1" applyAlignment="1" applyProtection="1">
      <alignment vertical="center"/>
    </xf>
    <xf numFmtId="166" fontId="4" fillId="4" borderId="35" xfId="0" applyNumberFormat="1" applyFont="1" applyFill="1" applyBorder="1" applyAlignment="1" applyProtection="1">
      <alignment vertical="center"/>
    </xf>
    <xf numFmtId="167" fontId="4" fillId="4" borderId="25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166" fontId="3" fillId="4" borderId="0" xfId="0" applyNumberFormat="1" applyFont="1" applyFill="1" applyAlignment="1" applyProtection="1">
      <alignment horizontal="left" wrapText="1"/>
    </xf>
    <xf numFmtId="167" fontId="4" fillId="0" borderId="0" xfId="0" applyNumberFormat="1" applyFont="1" applyFill="1" applyBorder="1" applyAlignment="1">
      <alignment vertical="center"/>
    </xf>
    <xf numFmtId="167" fontId="13" fillId="0" borderId="0" xfId="0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166" fontId="7" fillId="4" borderId="18" xfId="0" applyNumberFormat="1" applyFont="1" applyFill="1" applyBorder="1" applyAlignment="1" applyProtection="1">
      <alignment horizontal="left"/>
    </xf>
    <xf numFmtId="167" fontId="0" fillId="4" borderId="4" xfId="0" applyNumberFormat="1" applyFill="1" applyBorder="1" applyAlignment="1">
      <alignment vertical="center"/>
    </xf>
    <xf numFmtId="166" fontId="4" fillId="4" borderId="1" xfId="0" applyNumberFormat="1" applyFont="1" applyFill="1" applyBorder="1" applyAlignment="1" applyProtection="1">
      <alignment horizontal="left" vertical="center"/>
    </xf>
    <xf numFmtId="167" fontId="0" fillId="0" borderId="2" xfId="0" applyNumberFormat="1" applyBorder="1" applyAlignment="1">
      <alignment vertical="center"/>
    </xf>
    <xf numFmtId="167" fontId="0" fillId="0" borderId="11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7" fontId="4" fillId="0" borderId="0" xfId="0" applyNumberFormat="1" applyFont="1" applyFill="1" applyBorder="1" applyAlignment="1" applyProtection="1">
      <alignment horizontal="right" vertical="center"/>
    </xf>
    <xf numFmtId="167" fontId="0" fillId="4" borderId="25" xfId="0" applyNumberFormat="1" applyFill="1" applyBorder="1" applyAlignment="1">
      <alignment horizontal="left"/>
    </xf>
    <xf numFmtId="167" fontId="0" fillId="4" borderId="28" xfId="0" applyNumberFormat="1" applyFill="1" applyBorder="1" applyAlignment="1">
      <alignment horizontal="left" vertical="center"/>
    </xf>
    <xf numFmtId="167" fontId="4" fillId="4" borderId="25" xfId="0" applyNumberFormat="1" applyFont="1" applyFill="1" applyBorder="1" applyAlignment="1">
      <alignment horizontal="left"/>
    </xf>
    <xf numFmtId="10" fontId="0" fillId="4" borderId="28" xfId="0" applyNumberFormat="1" applyFill="1" applyBorder="1" applyAlignment="1">
      <alignment horizontal="left" vertical="center"/>
    </xf>
    <xf numFmtId="167" fontId="4" fillId="4" borderId="25" xfId="0" applyNumberFormat="1" applyFont="1" applyFill="1" applyBorder="1" applyAlignment="1">
      <alignment horizontal="right"/>
    </xf>
    <xf numFmtId="0" fontId="29" fillId="0" borderId="0" xfId="0" applyFont="1" applyAlignment="1">
      <alignment horizontal="right" vertical="center"/>
    </xf>
    <xf numFmtId="166" fontId="3" fillId="10" borderId="0" xfId="3" applyNumberFormat="1" applyFont="1" applyFill="1" applyBorder="1" applyAlignment="1" applyProtection="1">
      <alignment horizontal="left"/>
    </xf>
    <xf numFmtId="167" fontId="3" fillId="11" borderId="0" xfId="3" applyNumberFormat="1" applyFont="1" applyFill="1" applyBorder="1"/>
    <xf numFmtId="167" fontId="3" fillId="12" borderId="0" xfId="3" applyNumberFormat="1" applyFont="1" applyFill="1" applyBorder="1"/>
    <xf numFmtId="167" fontId="3" fillId="12" borderId="37" xfId="3" applyNumberFormat="1" applyFont="1" applyFill="1" applyBorder="1" applyAlignment="1">
      <alignment horizontal="center"/>
    </xf>
    <xf numFmtId="167" fontId="3" fillId="11" borderId="37" xfId="3" applyNumberFormat="1" applyFont="1" applyFill="1" applyBorder="1" applyAlignment="1">
      <alignment horizontal="center"/>
    </xf>
    <xf numFmtId="166" fontId="3" fillId="2" borderId="37" xfId="3" applyNumberFormat="1" applyFont="1" applyFill="1" applyBorder="1" applyAlignment="1" applyProtection="1">
      <alignment horizontal="center"/>
    </xf>
    <xf numFmtId="166" fontId="3" fillId="10" borderId="37" xfId="3" applyNumberFormat="1" applyFont="1" applyFill="1" applyBorder="1" applyAlignment="1" applyProtection="1">
      <alignment horizontal="center"/>
    </xf>
    <xf numFmtId="0" fontId="8" fillId="0" borderId="0" xfId="3" applyFont="1"/>
    <xf numFmtId="166" fontId="4" fillId="4" borderId="32" xfId="0" applyNumberFormat="1" applyFont="1" applyFill="1" applyBorder="1" applyAlignment="1" applyProtection="1">
      <alignment horizontal="left"/>
    </xf>
    <xf numFmtId="2" fontId="4" fillId="4" borderId="36" xfId="0" applyNumberFormat="1" applyFont="1" applyFill="1" applyBorder="1" applyProtection="1"/>
    <xf numFmtId="2" fontId="0" fillId="0" borderId="30" xfId="0" applyNumberFormat="1" applyFill="1" applyBorder="1" applyProtection="1"/>
    <xf numFmtId="167" fontId="4" fillId="0" borderId="26" xfId="0" applyNumberFormat="1" applyFont="1" applyFill="1" applyBorder="1" applyAlignment="1" applyProtection="1"/>
    <xf numFmtId="167" fontId="0" fillId="0" borderId="26" xfId="0" applyNumberFormat="1" applyFill="1" applyBorder="1" applyAlignment="1" applyProtection="1"/>
    <xf numFmtId="167" fontId="4" fillId="0" borderId="31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4" fillId="0" borderId="38" xfId="0" applyNumberFormat="1" applyFont="1" applyFill="1" applyBorder="1"/>
    <xf numFmtId="167" fontId="4" fillId="0" borderId="15" xfId="3" applyNumberFormat="1" applyFont="1" applyFill="1" applyBorder="1" applyAlignment="1" applyProtection="1">
      <alignment horizontal="right"/>
    </xf>
    <xf numFmtId="167" fontId="3" fillId="0" borderId="14" xfId="0" applyNumberFormat="1" applyFont="1" applyFill="1" applyBorder="1" applyAlignment="1" applyProtection="1">
      <alignment horizontal="right"/>
    </xf>
    <xf numFmtId="167" fontId="4" fillId="0" borderId="2" xfId="0" applyNumberFormat="1" applyFont="1" applyFill="1" applyBorder="1" applyAlignment="1">
      <alignment vertical="center"/>
    </xf>
    <xf numFmtId="44" fontId="3" fillId="0" borderId="14" xfId="4" applyFont="1" applyFill="1" applyBorder="1" applyAlignment="1" applyProtection="1">
      <alignment horizontal="right" vertical="center"/>
    </xf>
    <xf numFmtId="44" fontId="3" fillId="0" borderId="0" xfId="4" applyFont="1" applyFill="1" applyBorder="1" applyAlignment="1" applyProtection="1">
      <alignment horizontal="right" vertical="center"/>
    </xf>
    <xf numFmtId="166" fontId="6" fillId="0" borderId="3" xfId="0" applyNumberFormat="1" applyFont="1" applyFill="1" applyBorder="1" applyAlignment="1" applyProtection="1">
      <alignment vertical="center"/>
    </xf>
    <xf numFmtId="167" fontId="3" fillId="0" borderId="15" xfId="0" applyNumberFormat="1" applyFont="1" applyFill="1" applyBorder="1" applyAlignment="1" applyProtection="1">
      <alignment horizontal="right"/>
    </xf>
    <xf numFmtId="167" fontId="3" fillId="0" borderId="7" xfId="0" applyNumberFormat="1" applyFont="1" applyFill="1" applyBorder="1" applyAlignment="1" applyProtection="1">
      <alignment horizontal="right"/>
    </xf>
    <xf numFmtId="166" fontId="0" fillId="0" borderId="2" xfId="0" applyNumberFormat="1" applyBorder="1" applyAlignment="1" applyProtection="1">
      <alignment vertical="center"/>
    </xf>
    <xf numFmtId="44" fontId="3" fillId="0" borderId="14" xfId="4" applyFont="1" applyBorder="1" applyAlignment="1" applyProtection="1">
      <alignment vertical="center"/>
    </xf>
    <xf numFmtId="44" fontId="3" fillId="0" borderId="0" xfId="4" applyFont="1" applyBorder="1" applyAlignment="1" applyProtection="1">
      <alignment horizontal="right" vertical="center"/>
    </xf>
    <xf numFmtId="44" fontId="3" fillId="0" borderId="14" xfId="4" applyFon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vertical="center"/>
    </xf>
    <xf numFmtId="167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4" fontId="3" fillId="0" borderId="7" xfId="4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6" fontId="0" fillId="13" borderId="2" xfId="0" applyNumberFormat="1" applyFill="1" applyBorder="1" applyAlignment="1" applyProtection="1">
      <alignment vertical="center"/>
    </xf>
    <xf numFmtId="44" fontId="3" fillId="13" borderId="0" xfId="4" applyFont="1" applyFill="1" applyBorder="1" applyAlignment="1" applyProtection="1">
      <alignment horizontal="right" vertical="center"/>
    </xf>
    <xf numFmtId="2" fontId="0" fillId="13" borderId="0" xfId="0" applyNumberFormat="1" applyFill="1" applyBorder="1" applyAlignment="1" applyProtection="1">
      <alignment vertical="center"/>
    </xf>
    <xf numFmtId="167" fontId="0" fillId="13" borderId="3" xfId="0" applyNumberFormat="1" applyFill="1" applyBorder="1" applyAlignment="1">
      <alignment vertical="center"/>
    </xf>
    <xf numFmtId="44" fontId="3" fillId="13" borderId="14" xfId="4" applyFont="1" applyFill="1" applyBorder="1" applyAlignment="1" applyProtection="1">
      <alignment horizontal="right" vertical="center"/>
    </xf>
    <xf numFmtId="44" fontId="3" fillId="13" borderId="14" xfId="4" applyFont="1" applyFill="1" applyBorder="1" applyAlignment="1" applyProtection="1">
      <alignment vertical="center"/>
    </xf>
    <xf numFmtId="167" fontId="0" fillId="0" borderId="7" xfId="0" applyNumberFormat="1" applyFill="1" applyBorder="1" applyAlignment="1" applyProtection="1">
      <alignment horizontal="right"/>
    </xf>
    <xf numFmtId="44" fontId="3" fillId="0" borderId="0" xfId="4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44" fontId="3" fillId="0" borderId="0" xfId="4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Border="1" applyAlignment="1" applyProtection="1">
      <alignment vertical="center"/>
    </xf>
    <xf numFmtId="167" fontId="0" fillId="0" borderId="3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44" fontId="3" fillId="0" borderId="0" xfId="4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4" fontId="3" fillId="0" borderId="7" xfId="4" applyFont="1" applyFill="1" applyBorder="1" applyAlignment="1">
      <alignment vertical="center"/>
    </xf>
    <xf numFmtId="167" fontId="0" fillId="0" borderId="15" xfId="0" applyNumberFormat="1" applyFill="1" applyBorder="1" applyAlignment="1">
      <alignment horizontal="right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44" fontId="3" fillId="0" borderId="7" xfId="4" applyFont="1" applyFill="1" applyBorder="1" applyAlignment="1" applyProtection="1">
      <alignment horizontal="right" vertical="center"/>
    </xf>
    <xf numFmtId="44" fontId="3" fillId="0" borderId="7" xfId="4" applyFont="1" applyBorder="1" applyAlignment="1" applyProtection="1">
      <alignment vertical="center"/>
    </xf>
    <xf numFmtId="44" fontId="3" fillId="0" borderId="7" xfId="4" applyFont="1" applyBorder="1" applyAlignment="1" applyProtection="1">
      <alignment horizontal="right" vertical="center"/>
    </xf>
    <xf numFmtId="167" fontId="4" fillId="0" borderId="15" xfId="0" applyNumberFormat="1" applyFont="1" applyFill="1" applyBorder="1" applyAlignment="1">
      <alignment horizontal="right"/>
    </xf>
    <xf numFmtId="167" fontId="4" fillId="0" borderId="15" xfId="0" applyNumberFormat="1" applyFont="1" applyFill="1" applyBorder="1" applyAlignment="1" applyProtection="1">
      <alignment horizontal="right"/>
    </xf>
    <xf numFmtId="44" fontId="3" fillId="0" borderId="1" xfId="4" applyFont="1" applyBorder="1" applyAlignment="1">
      <alignment vertical="center"/>
    </xf>
    <xf numFmtId="44" fontId="3" fillId="0" borderId="36" xfId="4" applyFont="1" applyBorder="1" applyAlignment="1">
      <alignment vertical="center"/>
    </xf>
    <xf numFmtId="167" fontId="0" fillId="0" borderId="15" xfId="0" applyNumberFormat="1" applyFill="1" applyBorder="1"/>
    <xf numFmtId="167" fontId="4" fillId="0" borderId="6" xfId="0" applyNumberFormat="1" applyFont="1" applyFill="1" applyBorder="1" applyAlignment="1">
      <alignment vertical="center"/>
    </xf>
    <xf numFmtId="167" fontId="4" fillId="0" borderId="7" xfId="0" applyNumberFormat="1" applyFont="1" applyFill="1" applyBorder="1" applyAlignment="1" applyProtection="1">
      <alignment vertical="center"/>
    </xf>
    <xf numFmtId="166" fontId="6" fillId="0" borderId="8" xfId="0" applyNumberFormat="1" applyFont="1" applyFill="1" applyBorder="1" applyAlignment="1" applyProtection="1">
      <alignment vertical="center"/>
    </xf>
    <xf numFmtId="167" fontId="0" fillId="0" borderId="13" xfId="0" applyNumberForma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3" fillId="14" borderId="42" xfId="0" applyFont="1" applyFill="1" applyBorder="1" applyAlignment="1" applyProtection="1">
      <alignment horizontal="center"/>
      <protection locked="0"/>
    </xf>
    <xf numFmtId="168" fontId="3" fillId="14" borderId="20" xfId="0" applyNumberFormat="1" applyFont="1" applyFill="1" applyBorder="1" applyAlignment="1" applyProtection="1">
      <alignment horizontal="center"/>
      <protection locked="0"/>
    </xf>
    <xf numFmtId="167" fontId="3" fillId="15" borderId="37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/>
    <xf numFmtId="44" fontId="4" fillId="3" borderId="0" xfId="0" applyNumberFormat="1" applyFont="1" applyFill="1" applyBorder="1" applyAlignment="1">
      <alignment horizontal="center"/>
    </xf>
    <xf numFmtId="44" fontId="0" fillId="3" borderId="0" xfId="0" applyNumberFormat="1" applyFill="1" applyBorder="1"/>
    <xf numFmtId="0" fontId="0" fillId="3" borderId="0" xfId="0" applyFill="1" applyBorder="1"/>
    <xf numFmtId="167" fontId="0" fillId="0" borderId="0" xfId="0" applyNumberFormat="1" applyFill="1" applyAlignment="1">
      <alignment vertical="center"/>
    </xf>
    <xf numFmtId="0" fontId="15" fillId="0" borderId="0" xfId="0" applyFont="1" applyProtection="1">
      <protection locked="0"/>
    </xf>
    <xf numFmtId="0" fontId="0" fillId="0" borderId="0" xfId="0" applyProtection="1"/>
    <xf numFmtId="0" fontId="30" fillId="0" borderId="0" xfId="0" applyFont="1" applyAlignment="1" applyProtection="1">
      <alignment horizontal="right"/>
    </xf>
    <xf numFmtId="0" fontId="4" fillId="0" borderId="0" xfId="0" applyFont="1" applyProtection="1"/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Protection="1"/>
    <xf numFmtId="0" fontId="4" fillId="0" borderId="45" xfId="0" applyFont="1" applyBorder="1" applyAlignment="1" applyProtection="1">
      <alignment vertical="center"/>
    </xf>
    <xf numFmtId="0" fontId="0" fillId="0" borderId="45" xfId="0" applyBorder="1" applyProtection="1"/>
    <xf numFmtId="0" fontId="29" fillId="0" borderId="0" xfId="0" applyFont="1" applyAlignment="1" applyProtection="1">
      <alignment vertical="center"/>
    </xf>
    <xf numFmtId="0" fontId="18" fillId="0" borderId="0" xfId="2" applyFont="1" applyBorder="1" applyAlignment="1" applyProtection="1">
      <protection locked="0"/>
    </xf>
    <xf numFmtId="2" fontId="4" fillId="0" borderId="0" xfId="3" applyNumberFormat="1" applyFont="1" applyFill="1" applyBorder="1" applyProtection="1">
      <protection hidden="1"/>
    </xf>
    <xf numFmtId="166" fontId="3" fillId="4" borderId="0" xfId="0" applyNumberFormat="1" applyFont="1" applyFill="1" applyAlignment="1" applyProtection="1">
      <alignment horizontal="left" wrapText="1"/>
    </xf>
    <xf numFmtId="0" fontId="3" fillId="0" borderId="0" xfId="0" applyFont="1" applyAlignment="1"/>
    <xf numFmtId="0" fontId="3" fillId="0" borderId="25" xfId="0" applyFont="1" applyBorder="1" applyAlignment="1"/>
    <xf numFmtId="167" fontId="4" fillId="4" borderId="32" xfId="0" applyNumberFormat="1" applyFont="1" applyFill="1" applyBorder="1" applyAlignment="1" applyProtection="1">
      <alignment horizontal="left"/>
    </xf>
    <xf numFmtId="0" fontId="0" fillId="4" borderId="32" xfId="0" applyFill="1" applyBorder="1" applyAlignment="1"/>
    <xf numFmtId="167" fontId="0" fillId="4" borderId="36" xfId="0" applyNumberFormat="1" applyFill="1" applyBorder="1" applyAlignment="1" applyProtection="1">
      <alignment horizontal="left"/>
    </xf>
    <xf numFmtId="0" fontId="0" fillId="4" borderId="36" xfId="0" applyFill="1" applyBorder="1" applyAlignment="1"/>
    <xf numFmtId="166" fontId="4" fillId="4" borderId="36" xfId="0" applyNumberFormat="1" applyFont="1" applyFill="1" applyBorder="1" applyAlignment="1" applyProtection="1">
      <alignment horizontal="left"/>
    </xf>
    <xf numFmtId="0" fontId="0" fillId="0" borderId="36" xfId="0" applyBorder="1" applyAlignment="1"/>
    <xf numFmtId="0" fontId="0" fillId="0" borderId="32" xfId="0" applyBorder="1" applyAlignment="1"/>
    <xf numFmtId="166" fontId="0" fillId="4" borderId="43" xfId="0" applyNumberFormat="1" applyFill="1" applyBorder="1" applyAlignment="1" applyProtection="1"/>
    <xf numFmtId="166" fontId="0" fillId="4" borderId="44" xfId="0" applyNumberFormat="1" applyFill="1" applyBorder="1" applyAlignment="1" applyProtection="1"/>
    <xf numFmtId="166" fontId="4" fillId="4" borderId="32" xfId="0" applyNumberFormat="1" applyFont="1" applyFill="1" applyBorder="1" applyAlignment="1" applyProtection="1">
      <alignment horizontal="left"/>
    </xf>
    <xf numFmtId="166" fontId="4" fillId="4" borderId="1" xfId="0" applyNumberFormat="1" applyFont="1" applyFill="1" applyBorder="1" applyAlignment="1" applyProtection="1">
      <alignment horizontal="left"/>
    </xf>
    <xf numFmtId="0" fontId="0" fillId="4" borderId="1" xfId="0" applyFill="1" applyBorder="1" applyAlignment="1"/>
    <xf numFmtId="167" fontId="4" fillId="4" borderId="36" xfId="0" applyNumberFormat="1" applyFont="1" applyFill="1" applyBorder="1" applyAlignment="1" applyProtection="1">
      <alignment horizontal="left"/>
    </xf>
    <xf numFmtId="166" fontId="0" fillId="4" borderId="36" xfId="0" applyNumberFormat="1" applyFill="1" applyBorder="1" applyAlignment="1" applyProtection="1"/>
  </cellXfs>
  <cellStyles count="5">
    <cellStyle name="Dezimal 2" xfId="1"/>
    <cellStyle name="Link" xfId="2" builtinId="8"/>
    <cellStyle name="Standard" xfId="0" builtinId="0"/>
    <cellStyle name="Standard 2" xfId="3"/>
    <cellStyle name="Währung" xfId="4" builtinId="4"/>
  </cellStyles>
  <dxfs count="533"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fgColor rgb="FF33CC33"/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fgColor rgb="FF33CC33"/>
          <bgColor rgb="FF33CC33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CCFF33"/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fgColor rgb="FFFFFF66"/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68580</xdr:rowOff>
    </xdr:from>
    <xdr:to>
      <xdr:col>1</xdr:col>
      <xdr:colOff>701040</xdr:colOff>
      <xdr:row>5</xdr:row>
      <xdr:rowOff>38100</xdr:rowOff>
    </xdr:to>
    <xdr:pic>
      <xdr:nvPicPr>
        <xdr:cNvPr id="75195" name="Grafik 6" descr="Logo: Geschäftsbereich Lebensministerium.Bayern.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8580"/>
          <a:ext cx="7620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137160</xdr:rowOff>
    </xdr:from>
    <xdr:to>
      <xdr:col>11</xdr:col>
      <xdr:colOff>1097280</xdr:colOff>
      <xdr:row>7</xdr:row>
      <xdr:rowOff>38100</xdr:rowOff>
    </xdr:to>
    <xdr:sp macro="" textlink="">
      <xdr:nvSpPr>
        <xdr:cNvPr id="75196" name="Rechteck 7"/>
        <xdr:cNvSpPr>
          <a:spLocks noChangeArrowheads="1"/>
        </xdr:cNvSpPr>
      </xdr:nvSpPr>
      <xdr:spPr bwMode="auto">
        <a:xfrm>
          <a:off x="0" y="944880"/>
          <a:ext cx="9326880" cy="137160"/>
        </a:xfrm>
        <a:prstGeom prst="rect">
          <a:avLst/>
        </a:prstGeom>
        <a:solidFill>
          <a:srgbClr val="F9AA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0</xdr:row>
      <xdr:rowOff>129540</xdr:rowOff>
    </xdr:from>
    <xdr:to>
      <xdr:col>11</xdr:col>
      <xdr:colOff>990600</xdr:colOff>
      <xdr:row>4</xdr:row>
      <xdr:rowOff>76200</xdr:rowOff>
    </xdr:to>
    <xdr:pic>
      <xdr:nvPicPr>
        <xdr:cNvPr id="75197" name="Grafik 5" descr="Logo: Bayerisches Landesamt für Umwel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880" y="129540"/>
          <a:ext cx="10363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129540</xdr:rowOff>
    </xdr:from>
    <xdr:to>
      <xdr:col>15</xdr:col>
      <xdr:colOff>68580</xdr:colOff>
      <xdr:row>6</xdr:row>
      <xdr:rowOff>213360</xdr:rowOff>
    </xdr:to>
    <xdr:pic>
      <xdr:nvPicPr>
        <xdr:cNvPr id="4709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65760"/>
          <a:ext cx="481584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</xdr:row>
      <xdr:rowOff>76200</xdr:rowOff>
    </xdr:from>
    <xdr:to>
      <xdr:col>16</xdr:col>
      <xdr:colOff>525780</xdr:colOff>
      <xdr:row>4</xdr:row>
      <xdr:rowOff>30480</xdr:rowOff>
    </xdr:to>
    <xdr:pic>
      <xdr:nvPicPr>
        <xdr:cNvPr id="4299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840" y="312420"/>
          <a:ext cx="60045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60960</xdr:rowOff>
    </xdr:from>
    <xdr:to>
      <xdr:col>16</xdr:col>
      <xdr:colOff>190500</xdr:colOff>
      <xdr:row>3</xdr:row>
      <xdr:rowOff>190500</xdr:rowOff>
    </xdr:to>
    <xdr:pic>
      <xdr:nvPicPr>
        <xdr:cNvPr id="4913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97180"/>
          <a:ext cx="56997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129540</xdr:rowOff>
    </xdr:from>
    <xdr:to>
      <xdr:col>16</xdr:col>
      <xdr:colOff>563880</xdr:colOff>
      <xdr:row>3</xdr:row>
      <xdr:rowOff>160020</xdr:rowOff>
    </xdr:to>
    <xdr:pic>
      <xdr:nvPicPr>
        <xdr:cNvPr id="500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65760"/>
          <a:ext cx="610362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91440</xdr:rowOff>
    </xdr:from>
    <xdr:to>
      <xdr:col>16</xdr:col>
      <xdr:colOff>647700</xdr:colOff>
      <xdr:row>6</xdr:row>
      <xdr:rowOff>30480</xdr:rowOff>
    </xdr:to>
    <xdr:pic>
      <xdr:nvPicPr>
        <xdr:cNvPr id="8807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327660"/>
          <a:ext cx="61874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</xdr:row>
      <xdr:rowOff>38100</xdr:rowOff>
    </xdr:from>
    <xdr:to>
      <xdr:col>16</xdr:col>
      <xdr:colOff>160020</xdr:colOff>
      <xdr:row>4</xdr:row>
      <xdr:rowOff>182880</xdr:rowOff>
    </xdr:to>
    <xdr:pic>
      <xdr:nvPicPr>
        <xdr:cNvPr id="52191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74320"/>
          <a:ext cx="563118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1</xdr:row>
      <xdr:rowOff>106680</xdr:rowOff>
    </xdr:from>
    <xdr:to>
      <xdr:col>15</xdr:col>
      <xdr:colOff>601980</xdr:colOff>
      <xdr:row>4</xdr:row>
      <xdr:rowOff>38100</xdr:rowOff>
    </xdr:to>
    <xdr:pic>
      <xdr:nvPicPr>
        <xdr:cNvPr id="7087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335280"/>
          <a:ext cx="528066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1</xdr:row>
      <xdr:rowOff>68580</xdr:rowOff>
    </xdr:from>
    <xdr:to>
      <xdr:col>16</xdr:col>
      <xdr:colOff>601980</xdr:colOff>
      <xdr:row>5</xdr:row>
      <xdr:rowOff>259080</xdr:rowOff>
    </xdr:to>
    <xdr:pic>
      <xdr:nvPicPr>
        <xdr:cNvPr id="8295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297180"/>
          <a:ext cx="60883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1</xdr:row>
      <xdr:rowOff>91440</xdr:rowOff>
    </xdr:from>
    <xdr:to>
      <xdr:col>15</xdr:col>
      <xdr:colOff>220980</xdr:colOff>
      <xdr:row>5</xdr:row>
      <xdr:rowOff>205740</xdr:rowOff>
    </xdr:to>
    <xdr:pic>
      <xdr:nvPicPr>
        <xdr:cNvPr id="8397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7980" y="320040"/>
          <a:ext cx="491490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</xdr:colOff>
      <xdr:row>1</xdr:row>
      <xdr:rowOff>99060</xdr:rowOff>
    </xdr:from>
    <xdr:to>
      <xdr:col>16</xdr:col>
      <xdr:colOff>518160</xdr:colOff>
      <xdr:row>6</xdr:row>
      <xdr:rowOff>198120</xdr:rowOff>
    </xdr:to>
    <xdr:pic>
      <xdr:nvPicPr>
        <xdr:cNvPr id="8500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327660"/>
          <a:ext cx="60426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83820</xdr:rowOff>
    </xdr:from>
    <xdr:to>
      <xdr:col>16</xdr:col>
      <xdr:colOff>335280</xdr:colOff>
      <xdr:row>6</xdr:row>
      <xdr:rowOff>175260</xdr:rowOff>
    </xdr:to>
    <xdr:pic>
      <xdr:nvPicPr>
        <xdr:cNvPr id="4398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380" y="320040"/>
          <a:ext cx="58750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525780</xdr:colOff>
      <xdr:row>0</xdr:row>
      <xdr:rowOff>228600</xdr:rowOff>
    </xdr:from>
    <xdr:to>
      <xdr:col>11</xdr:col>
      <xdr:colOff>746760</xdr:colOff>
      <xdr:row>2</xdr:row>
      <xdr:rowOff>60960</xdr:rowOff>
    </xdr:to>
    <xdr:pic>
      <xdr:nvPicPr>
        <xdr:cNvPr id="860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28600"/>
          <a:ext cx="23317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</xdr:row>
      <xdr:rowOff>99060</xdr:rowOff>
    </xdr:from>
    <xdr:to>
      <xdr:col>14</xdr:col>
      <xdr:colOff>320040</xdr:colOff>
      <xdr:row>3</xdr:row>
      <xdr:rowOff>175260</xdr:rowOff>
    </xdr:to>
    <xdr:pic>
      <xdr:nvPicPr>
        <xdr:cNvPr id="87048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335280"/>
          <a:ext cx="42443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1</xdr:row>
      <xdr:rowOff>129540</xdr:rowOff>
    </xdr:from>
    <xdr:to>
      <xdr:col>14</xdr:col>
      <xdr:colOff>365760</xdr:colOff>
      <xdr:row>4</xdr:row>
      <xdr:rowOff>266700</xdr:rowOff>
    </xdr:to>
    <xdr:pic>
      <xdr:nvPicPr>
        <xdr:cNvPr id="4607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365760"/>
          <a:ext cx="42976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fu.bayern.de/natur/landschaftspflege_kostendatei/index.ht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O33"/>
  <sheetViews>
    <sheetView showGridLines="0" showRowColHeaders="0" topLeftCell="A7" zoomScale="132" zoomScaleNormal="132" workbookViewId="0">
      <selection activeCell="B28" sqref="B28"/>
    </sheetView>
  </sheetViews>
  <sheetFormatPr baseColWidth="10" defaultRowHeight="13.2" x14ac:dyDescent="0.25"/>
  <cols>
    <col min="1" max="1" width="2.33203125" customWidth="1"/>
    <col min="2" max="2" width="12.5546875" customWidth="1"/>
    <col min="3" max="3" width="13" customWidth="1"/>
    <col min="4" max="4" width="12.44140625" customWidth="1"/>
    <col min="5" max="5" width="11.88671875" customWidth="1"/>
    <col min="8" max="8" width="13.5546875" customWidth="1"/>
    <col min="9" max="9" width="13" customWidth="1"/>
    <col min="10" max="10" width="15.109375" customWidth="1"/>
    <col min="11" max="11" width="3" customWidth="1"/>
    <col min="12" max="12" width="16.44140625" customWidth="1"/>
    <col min="15" max="15" width="11.44140625" customWidth="1"/>
  </cols>
  <sheetData>
    <row r="1" spans="1:15" x14ac:dyDescent="0.25">
      <c r="A1" s="575"/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</row>
    <row r="2" spans="1:15" x14ac:dyDescent="0.25">
      <c r="A2" s="575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</row>
    <row r="3" spans="1:15" x14ac:dyDescent="0.25">
      <c r="A3" s="575"/>
      <c r="B3" s="575"/>
      <c r="C3" s="575"/>
      <c r="D3" s="575"/>
      <c r="E3" s="575"/>
      <c r="F3" s="575"/>
      <c r="G3" s="575"/>
      <c r="H3" s="575"/>
      <c r="I3" s="575"/>
      <c r="J3" s="576" t="s">
        <v>334</v>
      </c>
      <c r="K3" s="575"/>
      <c r="L3" s="575"/>
    </row>
    <row r="4" spans="1:15" x14ac:dyDescent="0.25">
      <c r="A4" s="575"/>
      <c r="B4" s="575"/>
      <c r="C4" s="575"/>
      <c r="D4" s="575"/>
      <c r="E4" s="575"/>
      <c r="F4" s="575"/>
      <c r="G4" s="575"/>
      <c r="H4" s="575"/>
      <c r="I4" s="575"/>
      <c r="J4" s="576" t="s">
        <v>335</v>
      </c>
      <c r="K4" s="577"/>
      <c r="L4" s="577"/>
    </row>
    <row r="5" spans="1:15" ht="11.25" customHeight="1" x14ac:dyDescent="0.25">
      <c r="A5" s="575"/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</row>
    <row r="6" spans="1:15" ht="17.25" customHeight="1" x14ac:dyDescent="0.25">
      <c r="A6" s="575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</row>
    <row r="7" spans="1:15" ht="2.25" customHeight="1" x14ac:dyDescent="0.25">
      <c r="A7" s="575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</row>
    <row r="8" spans="1:15" x14ac:dyDescent="0.25">
      <c r="A8" s="575"/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</row>
    <row r="9" spans="1:15" ht="21" x14ac:dyDescent="0.25">
      <c r="A9" s="575"/>
      <c r="B9" s="578" t="s">
        <v>336</v>
      </c>
      <c r="C9" s="575"/>
      <c r="D9" s="575"/>
      <c r="E9" s="575"/>
      <c r="F9" s="575"/>
      <c r="G9" s="575"/>
      <c r="H9" s="575"/>
      <c r="I9" s="575"/>
      <c r="J9" s="575"/>
      <c r="K9" s="575"/>
      <c r="L9" s="575"/>
    </row>
    <row r="10" spans="1:15" ht="21" x14ac:dyDescent="0.25">
      <c r="A10" s="575"/>
      <c r="B10" s="578"/>
      <c r="C10" s="575"/>
      <c r="D10" s="575"/>
      <c r="E10" s="575"/>
      <c r="F10" s="575"/>
      <c r="G10" s="575"/>
      <c r="H10" s="575"/>
      <c r="I10" s="575"/>
      <c r="J10" s="575"/>
      <c r="K10" s="575"/>
      <c r="L10" s="575"/>
    </row>
    <row r="11" spans="1:15" ht="15.6" x14ac:dyDescent="0.25">
      <c r="A11" s="575"/>
      <c r="B11" s="579" t="s">
        <v>349</v>
      </c>
      <c r="C11" s="575"/>
      <c r="D11" s="575"/>
      <c r="E11" s="575"/>
      <c r="F11" s="575"/>
      <c r="G11" s="575"/>
      <c r="H11" s="575"/>
      <c r="I11" s="575"/>
      <c r="J11" s="575"/>
      <c r="K11" s="575"/>
      <c r="L11" s="575"/>
    </row>
    <row r="12" spans="1:15" ht="15" x14ac:dyDescent="0.25">
      <c r="A12" s="575"/>
      <c r="B12" s="580"/>
      <c r="C12" s="575"/>
      <c r="D12" s="575"/>
      <c r="E12" s="575"/>
      <c r="F12" s="575"/>
      <c r="G12" s="575"/>
      <c r="H12" s="575"/>
      <c r="I12" s="575"/>
      <c r="J12" s="575"/>
      <c r="K12" s="575"/>
      <c r="L12" s="575"/>
    </row>
    <row r="13" spans="1:15" x14ac:dyDescent="0.25">
      <c r="A13" s="575"/>
      <c r="B13" s="581" t="s">
        <v>385</v>
      </c>
      <c r="C13" s="582"/>
      <c r="D13" s="582"/>
      <c r="E13" s="582"/>
      <c r="F13" s="582"/>
      <c r="G13" s="582"/>
      <c r="H13" s="582"/>
      <c r="I13" s="582"/>
      <c r="J13" s="582"/>
      <c r="K13" s="582"/>
      <c r="L13" s="582"/>
      <c r="M13" s="415"/>
      <c r="N13" s="415"/>
      <c r="O13" s="415"/>
    </row>
    <row r="14" spans="1:15" x14ac:dyDescent="0.25">
      <c r="A14" s="575"/>
      <c r="B14" s="582"/>
      <c r="C14" s="582"/>
      <c r="D14" s="582"/>
      <c r="E14" s="582"/>
      <c r="F14" s="582"/>
      <c r="G14" s="582"/>
      <c r="H14" s="582"/>
      <c r="I14" s="582"/>
      <c r="J14" s="582"/>
      <c r="K14" s="582"/>
      <c r="L14" s="582"/>
      <c r="M14" s="415"/>
      <c r="N14" s="415"/>
      <c r="O14" s="415"/>
    </row>
    <row r="15" spans="1:15" s="41" customFormat="1" x14ac:dyDescent="0.25">
      <c r="A15" s="577"/>
      <c r="B15" s="581" t="s">
        <v>337</v>
      </c>
      <c r="C15" s="582"/>
      <c r="D15" s="582"/>
      <c r="E15" s="582"/>
      <c r="F15" s="582"/>
      <c r="G15" s="582"/>
      <c r="H15" s="582"/>
      <c r="I15" s="582"/>
      <c r="J15" s="582"/>
      <c r="K15" s="582"/>
      <c r="L15" s="582"/>
      <c r="M15" s="415"/>
      <c r="N15" s="415"/>
      <c r="O15" s="415"/>
    </row>
    <row r="16" spans="1:15" s="41" customFormat="1" x14ac:dyDescent="0.25">
      <c r="A16" s="577"/>
      <c r="B16" s="581" t="s">
        <v>338</v>
      </c>
      <c r="C16" s="582"/>
      <c r="D16" s="582"/>
      <c r="E16" s="582"/>
      <c r="F16" s="582"/>
      <c r="G16" s="582"/>
      <c r="H16" s="582"/>
      <c r="I16" s="582"/>
      <c r="J16" s="582"/>
      <c r="K16" s="582"/>
      <c r="L16" s="582"/>
      <c r="M16" s="415"/>
      <c r="N16" s="415"/>
      <c r="O16" s="415"/>
    </row>
    <row r="17" spans="1:15" s="41" customFormat="1" x14ac:dyDescent="0.25">
      <c r="A17" s="577"/>
      <c r="B17" s="582" t="s">
        <v>339</v>
      </c>
      <c r="C17" s="582"/>
      <c r="D17" s="582"/>
      <c r="E17" s="582"/>
      <c r="F17" s="582"/>
      <c r="G17" s="582"/>
      <c r="H17" s="582"/>
      <c r="I17" s="582"/>
      <c r="J17" s="582"/>
      <c r="K17" s="582"/>
      <c r="L17" s="582"/>
      <c r="M17" s="415"/>
      <c r="N17" s="415"/>
      <c r="O17" s="415"/>
    </row>
    <row r="18" spans="1:15" x14ac:dyDescent="0.25">
      <c r="A18" s="575"/>
      <c r="B18" s="582"/>
      <c r="C18" s="582"/>
      <c r="D18" s="582"/>
      <c r="E18" s="582"/>
      <c r="F18" s="582"/>
      <c r="G18" s="582"/>
      <c r="H18" s="582"/>
      <c r="I18" s="582"/>
      <c r="J18" s="582"/>
      <c r="K18" s="582"/>
      <c r="L18" s="582"/>
      <c r="M18" s="415"/>
      <c r="N18" s="415"/>
      <c r="O18" s="415"/>
    </row>
    <row r="19" spans="1:15" ht="16.5" customHeight="1" x14ac:dyDescent="0.25">
      <c r="A19" s="575"/>
      <c r="B19" s="582" t="s">
        <v>351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415"/>
      <c r="N19" s="415"/>
      <c r="O19" s="415"/>
    </row>
    <row r="20" spans="1:15" ht="19.5" customHeight="1" x14ac:dyDescent="0.25">
      <c r="A20" s="575"/>
      <c r="B20" s="582" t="s">
        <v>340</v>
      </c>
      <c r="C20" s="582" t="s">
        <v>350</v>
      </c>
      <c r="D20" s="582"/>
      <c r="E20" s="582"/>
      <c r="F20" s="582"/>
      <c r="G20" s="582"/>
      <c r="H20" s="582"/>
      <c r="I20" s="582"/>
      <c r="J20" s="582"/>
      <c r="K20" s="582"/>
      <c r="L20" s="582"/>
      <c r="M20" s="415"/>
      <c r="N20" s="415"/>
      <c r="O20" s="415"/>
    </row>
    <row r="21" spans="1:15" x14ac:dyDescent="0.25">
      <c r="A21" s="575"/>
      <c r="B21" s="582" t="s">
        <v>341</v>
      </c>
      <c r="C21" s="582" t="s">
        <v>342</v>
      </c>
      <c r="D21" s="582"/>
      <c r="E21" s="582"/>
      <c r="F21" s="582"/>
      <c r="G21" s="582"/>
      <c r="H21" s="582"/>
      <c r="I21" s="582"/>
      <c r="J21" s="582"/>
      <c r="K21" s="582"/>
      <c r="L21" s="582"/>
      <c r="M21" s="415"/>
      <c r="N21" s="415"/>
      <c r="O21" s="415"/>
    </row>
    <row r="22" spans="1:15" x14ac:dyDescent="0.25">
      <c r="A22" s="575"/>
      <c r="B22" s="582" t="s">
        <v>343</v>
      </c>
      <c r="C22" s="582" t="s">
        <v>344</v>
      </c>
      <c r="D22" s="582"/>
      <c r="E22" s="582"/>
      <c r="F22" s="582"/>
      <c r="G22" s="582"/>
      <c r="H22" s="582"/>
      <c r="I22" s="582"/>
      <c r="J22" s="582"/>
      <c r="K22" s="582"/>
      <c r="L22" s="582"/>
      <c r="M22" s="415"/>
      <c r="N22" s="415"/>
      <c r="O22" s="415"/>
    </row>
    <row r="23" spans="1:15" x14ac:dyDescent="0.25">
      <c r="A23" s="575"/>
      <c r="B23" s="582"/>
      <c r="C23" s="582" t="s">
        <v>345</v>
      </c>
      <c r="D23" s="582"/>
      <c r="E23" s="582"/>
      <c r="F23" s="582"/>
      <c r="G23" s="582"/>
      <c r="H23" s="582"/>
      <c r="I23" s="582"/>
      <c r="J23" s="582"/>
      <c r="K23" s="582"/>
      <c r="L23" s="582"/>
      <c r="M23" s="415"/>
      <c r="N23" s="415"/>
      <c r="O23" s="415"/>
    </row>
    <row r="24" spans="1:15" x14ac:dyDescent="0.25">
      <c r="A24" s="575"/>
      <c r="B24" s="582"/>
      <c r="C24" s="582" t="s">
        <v>346</v>
      </c>
      <c r="D24" s="582"/>
      <c r="E24" s="582"/>
      <c r="F24" s="582"/>
      <c r="G24" s="582"/>
      <c r="H24" s="582"/>
      <c r="I24" s="582"/>
      <c r="J24" s="582"/>
      <c r="K24" s="582"/>
      <c r="L24" s="582"/>
      <c r="M24" s="415"/>
      <c r="N24" s="415"/>
      <c r="O24" s="415"/>
    </row>
    <row r="25" spans="1:15" x14ac:dyDescent="0.25">
      <c r="A25" s="575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M25" s="415"/>
      <c r="N25" s="415"/>
      <c r="O25" s="415"/>
    </row>
    <row r="26" spans="1:15" ht="17.25" customHeight="1" x14ac:dyDescent="0.25">
      <c r="A26" s="575"/>
      <c r="B26" s="582" t="s">
        <v>354</v>
      </c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415"/>
      <c r="N26" s="415"/>
      <c r="O26" s="415"/>
    </row>
    <row r="27" spans="1:15" ht="14.25" customHeight="1" x14ac:dyDescent="0.25">
      <c r="A27" s="575"/>
      <c r="B27" s="582" t="s">
        <v>353</v>
      </c>
      <c r="C27" s="582"/>
      <c r="D27" s="582"/>
      <c r="E27" s="582"/>
      <c r="F27" s="582"/>
      <c r="G27" s="582"/>
      <c r="H27" s="582"/>
      <c r="I27" s="582"/>
      <c r="J27" s="582"/>
      <c r="K27" s="582"/>
      <c r="L27" s="582"/>
      <c r="M27" s="415"/>
      <c r="N27" s="415"/>
      <c r="O27" s="415"/>
    </row>
    <row r="28" spans="1:15" x14ac:dyDescent="0.25">
      <c r="A28" s="564"/>
      <c r="B28" s="586" t="s">
        <v>347</v>
      </c>
      <c r="C28" s="574"/>
      <c r="D28" s="574"/>
      <c r="E28" s="574"/>
      <c r="F28" s="574"/>
      <c r="G28" s="574"/>
      <c r="H28" s="582"/>
      <c r="I28" s="582"/>
      <c r="J28" s="582"/>
      <c r="K28" s="582"/>
      <c r="L28" s="582"/>
      <c r="M28" s="415"/>
      <c r="N28" s="415"/>
      <c r="O28" s="415"/>
    </row>
    <row r="29" spans="1:15" x14ac:dyDescent="0.25">
      <c r="A29" s="575"/>
      <c r="B29" s="582"/>
      <c r="C29" s="582"/>
      <c r="D29" s="582"/>
      <c r="E29" s="582"/>
      <c r="F29" s="582"/>
      <c r="G29" s="582"/>
      <c r="H29" s="582"/>
      <c r="I29" s="582"/>
      <c r="J29" s="582"/>
      <c r="K29" s="582"/>
      <c r="L29" s="582"/>
      <c r="M29" s="415"/>
      <c r="N29" s="415"/>
      <c r="O29" s="415"/>
    </row>
    <row r="30" spans="1:15" ht="16.5" customHeight="1" x14ac:dyDescent="0.25">
      <c r="A30" s="575"/>
      <c r="B30" s="582" t="s">
        <v>352</v>
      </c>
      <c r="C30" s="582"/>
      <c r="D30" s="582"/>
      <c r="E30" s="582"/>
      <c r="F30" s="582"/>
      <c r="G30" s="582"/>
      <c r="H30" s="582"/>
      <c r="I30" s="582"/>
      <c r="J30" s="582"/>
      <c r="K30" s="582"/>
      <c r="L30" s="582"/>
      <c r="M30" s="415"/>
      <c r="N30" s="415"/>
      <c r="O30" s="415"/>
    </row>
    <row r="31" spans="1:15" x14ac:dyDescent="0.25">
      <c r="A31" s="583"/>
      <c r="B31" s="583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1"/>
      <c r="N31" s="1"/>
      <c r="O31" s="1"/>
    </row>
    <row r="32" spans="1:15" ht="17.25" customHeight="1" x14ac:dyDescent="0.25">
      <c r="A32" s="585" t="s">
        <v>348</v>
      </c>
      <c r="B32" s="575"/>
      <c r="C32" s="575"/>
      <c r="D32" s="575"/>
      <c r="E32" s="575"/>
      <c r="F32" s="575"/>
      <c r="G32" s="575"/>
      <c r="H32" s="575"/>
      <c r="I32" s="575"/>
      <c r="J32" s="575"/>
      <c r="K32" s="575"/>
      <c r="L32" s="585" t="s">
        <v>384</v>
      </c>
      <c r="M32" s="1"/>
      <c r="N32" s="1"/>
      <c r="O32" s="1"/>
    </row>
    <row r="33" spans="1:12" x14ac:dyDescent="0.25">
      <c r="A33" s="575"/>
      <c r="B33" s="585"/>
      <c r="C33" s="575"/>
      <c r="D33" s="575"/>
      <c r="E33" s="575"/>
      <c r="F33" s="575"/>
      <c r="G33" s="575"/>
      <c r="H33" s="575"/>
      <c r="I33" s="575"/>
      <c r="J33" s="575"/>
      <c r="K33" s="575"/>
      <c r="L33" s="575"/>
    </row>
  </sheetData>
  <sheetProtection sheet="1" objects="1" scenarios="1" selectLockedCells="1"/>
  <customSheetViews>
    <customSheetView guid="{53577D95-2C63-4AAC-BA60-521614B920FC}" scale="132" showGridLines="0" showRowCol="0" fitToPage="1" topLeftCell="A7">
      <selection activeCell="B13" sqref="B13"/>
      <pageMargins left="0.70866141732283472" right="0.70866141732283472" top="0.78740157480314965" bottom="0.78740157480314965" header="0.31496062992125984" footer="0.31496062992125984"/>
      <printOptions gridLines="1"/>
      <pageSetup paperSize="9" scale="96" orientation="landscape" r:id="rId1"/>
    </customSheetView>
    <customSheetView guid="{BCF61E25-243C-4CAA-8913-0F558945A257}" scale="132" showGridLines="0" showRowCol="0" fitToPage="1" topLeftCell="A7">
      <selection activeCell="B13" sqref="B13"/>
      <pageMargins left="0.70866141732283472" right="0.70866141732283472" top="0.78740157480314965" bottom="0.78740157480314965" header="0.31496062992125984" footer="0.31496062992125984"/>
      <printOptions gridLines="1"/>
      <pageSetup paperSize="9" scale="96" orientation="landscape" r:id="rId2"/>
    </customSheetView>
  </customSheetViews>
  <hyperlinks>
    <hyperlink ref="B28" r:id="rId3"/>
  </hyperlinks>
  <printOptions gridLines="1"/>
  <pageMargins left="0.70866141732283472" right="0.70866141732283472" top="0.78740157480314965" bottom="0.78740157480314965" header="0.31496062992125984" footer="0.31496062992125984"/>
  <pageSetup paperSize="9" scale="96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FFC000"/>
    <pageSetUpPr fitToPage="1"/>
  </sheetPr>
  <dimension ref="A1:Q54"/>
  <sheetViews>
    <sheetView showGridLines="0" showRowColHeaders="0" zoomScale="90" zoomScaleNormal="90" zoomScaleSheetLayoutView="90" workbookViewId="0">
      <selection activeCell="O54" sqref="O54"/>
    </sheetView>
  </sheetViews>
  <sheetFormatPr baseColWidth="10" defaultRowHeight="13.2" x14ac:dyDescent="0.25"/>
  <cols>
    <col min="1" max="1" width="4.33203125" customWidth="1"/>
    <col min="2" max="2" width="26.44140625" customWidth="1"/>
    <col min="3" max="3" width="7.6640625" style="171" bestFit="1" customWidth="1"/>
    <col min="4" max="5" width="7.5546875" customWidth="1"/>
    <col min="6" max="6" width="7.88671875" customWidth="1"/>
    <col min="7" max="7" width="15.44140625" customWidth="1"/>
    <col min="8" max="8" width="9.109375" customWidth="1"/>
    <col min="9" max="9" width="7.6640625" customWidth="1"/>
  </cols>
  <sheetData>
    <row r="1" spans="1:17" ht="18.75" customHeight="1" x14ac:dyDescent="0.25">
      <c r="A1" s="457" t="s">
        <v>55</v>
      </c>
      <c r="B1" s="274"/>
      <c r="C1" s="458"/>
      <c r="D1" s="274"/>
      <c r="E1" s="275" t="s">
        <v>7</v>
      </c>
      <c r="F1" s="275"/>
      <c r="G1" s="234"/>
      <c r="H1" s="251"/>
      <c r="J1" s="501" t="s">
        <v>370</v>
      </c>
    </row>
    <row r="2" spans="1:17" ht="18.75" customHeight="1" x14ac:dyDescent="0.25">
      <c r="A2" s="219"/>
      <c r="B2" s="459" t="s">
        <v>204</v>
      </c>
      <c r="C2" s="460"/>
      <c r="D2" s="213"/>
      <c r="E2" s="247"/>
      <c r="F2" s="213"/>
      <c r="G2" s="445" t="s">
        <v>93</v>
      </c>
      <c r="H2" s="215" t="s">
        <v>45</v>
      </c>
    </row>
    <row r="3" spans="1:17" ht="15.75" customHeight="1" x14ac:dyDescent="0.25">
      <c r="A3" s="219"/>
      <c r="B3" s="456" t="s">
        <v>356</v>
      </c>
      <c r="C3" s="460"/>
      <c r="D3" s="213"/>
      <c r="E3" s="247"/>
      <c r="F3" s="213"/>
      <c r="G3" s="263" t="s">
        <v>153</v>
      </c>
      <c r="H3" s="261" t="s">
        <v>155</v>
      </c>
    </row>
    <row r="4" spans="1:17" s="410" customFormat="1" ht="20.25" customHeight="1" x14ac:dyDescent="0.25">
      <c r="A4" s="461"/>
      <c r="B4" s="462"/>
      <c r="C4" s="463"/>
      <c r="D4" s="453"/>
      <c r="E4" s="454"/>
      <c r="F4" s="453"/>
      <c r="G4" s="464" t="s">
        <v>82</v>
      </c>
      <c r="H4" s="465" t="s">
        <v>154</v>
      </c>
    </row>
    <row r="5" spans="1:17" s="410" customFormat="1" ht="23.25" customHeight="1" x14ac:dyDescent="0.25">
      <c r="A5" s="409"/>
      <c r="B5" s="409"/>
      <c r="C5" s="466"/>
      <c r="D5" s="409"/>
      <c r="E5" s="409"/>
      <c r="F5" s="409"/>
      <c r="G5" s="405" t="s">
        <v>373</v>
      </c>
      <c r="H5" s="409"/>
    </row>
    <row r="6" spans="1:17" s="410" customFormat="1" ht="23.25" customHeight="1" thickBot="1" x14ac:dyDescent="0.3">
      <c r="A6" s="409"/>
      <c r="B6" s="409"/>
      <c r="C6" s="466"/>
      <c r="D6" s="409"/>
      <c r="E6" s="409"/>
      <c r="F6" s="409"/>
      <c r="G6" s="405" t="s">
        <v>324</v>
      </c>
      <c r="H6" s="409"/>
    </row>
    <row r="7" spans="1:17" x14ac:dyDescent="0.25">
      <c r="A7" s="237"/>
      <c r="B7" s="238" t="s">
        <v>382</v>
      </c>
      <c r="C7" s="278">
        <v>4.5</v>
      </c>
      <c r="D7" s="238" t="s">
        <v>13</v>
      </c>
      <c r="E7" s="240">
        <v>20</v>
      </c>
      <c r="F7" s="241" t="s">
        <v>14</v>
      </c>
      <c r="G7" s="242">
        <f>E7*C7</f>
        <v>90</v>
      </c>
      <c r="H7" s="243" t="s">
        <v>14</v>
      </c>
      <c r="I7" s="130"/>
    </row>
    <row r="8" spans="1:17" x14ac:dyDescent="0.25">
      <c r="A8" s="244"/>
      <c r="B8" s="223" t="s">
        <v>205</v>
      </c>
      <c r="C8" s="259">
        <v>4.5</v>
      </c>
      <c r="D8" s="233" t="s">
        <v>13</v>
      </c>
      <c r="E8" s="248">
        <v>16.2</v>
      </c>
      <c r="F8" s="247" t="s">
        <v>14</v>
      </c>
      <c r="G8" s="248">
        <f>+E8*C8</f>
        <v>72.899999999999991</v>
      </c>
      <c r="H8" s="266" t="s">
        <v>14</v>
      </c>
    </row>
    <row r="9" spans="1:17" x14ac:dyDescent="0.25">
      <c r="A9" s="244"/>
      <c r="B9" s="223" t="s">
        <v>48</v>
      </c>
      <c r="C9" s="259">
        <v>20</v>
      </c>
      <c r="D9" s="233" t="s">
        <v>17</v>
      </c>
      <c r="E9" s="248">
        <v>0.35</v>
      </c>
      <c r="F9" s="230" t="s">
        <v>14</v>
      </c>
      <c r="G9" s="250">
        <f>C9*E9</f>
        <v>7</v>
      </c>
      <c r="H9" s="271" t="s">
        <v>14</v>
      </c>
      <c r="I9" s="14"/>
    </row>
    <row r="10" spans="1:17" s="410" customFormat="1" ht="20.25" customHeight="1" x14ac:dyDescent="0.25">
      <c r="A10" s="431"/>
      <c r="B10" s="432"/>
      <c r="C10" s="467"/>
      <c r="D10" s="434"/>
      <c r="E10" s="435"/>
      <c r="F10" s="439"/>
      <c r="G10" s="437">
        <f>SUM(G7:G9)</f>
        <v>169.89999999999998</v>
      </c>
      <c r="H10" s="438" t="s">
        <v>366</v>
      </c>
    </row>
    <row r="11" spans="1:17" s="1" customFormat="1" ht="18.75" customHeight="1" x14ac:dyDescent="0.25">
      <c r="A11" s="59"/>
      <c r="B11" s="496" t="s">
        <v>278</v>
      </c>
      <c r="C11" s="21"/>
      <c r="D11" s="17"/>
      <c r="E11" s="18"/>
      <c r="F11" s="20"/>
      <c r="G11" s="154">
        <f>G9+SUM(G7:G8)*E12*E13*E14*E15*E16*E17*E18*E19*E20</f>
        <v>169.89999999999998</v>
      </c>
      <c r="H11" s="379" t="s">
        <v>366</v>
      </c>
      <c r="I11" s="160"/>
      <c r="N11" s="24"/>
      <c r="O11" s="21"/>
      <c r="P11" s="33"/>
      <c r="Q11" s="39"/>
    </row>
    <row r="12" spans="1:17" x14ac:dyDescent="0.25">
      <c r="A12" s="59"/>
      <c r="B12" s="24" t="s">
        <v>26</v>
      </c>
      <c r="C12" s="21" t="s">
        <v>206</v>
      </c>
      <c r="D12" s="33" t="s">
        <v>19</v>
      </c>
      <c r="E12" s="39">
        <v>1</v>
      </c>
      <c r="F12" s="19"/>
      <c r="G12" s="165"/>
      <c r="H12" s="60"/>
      <c r="M12" s="17"/>
      <c r="N12" s="24"/>
      <c r="O12" s="21"/>
      <c r="P12" s="33"/>
      <c r="Q12" s="39"/>
    </row>
    <row r="13" spans="1:17" x14ac:dyDescent="0.25">
      <c r="A13" s="59"/>
      <c r="B13" s="131" t="s">
        <v>100</v>
      </c>
      <c r="C13" s="21" t="s">
        <v>206</v>
      </c>
      <c r="D13" s="33"/>
      <c r="E13" s="39">
        <v>1</v>
      </c>
      <c r="F13" s="19"/>
      <c r="G13" s="20"/>
      <c r="H13" s="60"/>
      <c r="M13" s="17"/>
      <c r="N13" s="24"/>
      <c r="O13" s="21"/>
      <c r="P13" s="33"/>
      <c r="Q13" s="39"/>
    </row>
    <row r="14" spans="1:17" x14ac:dyDescent="0.25">
      <c r="A14" s="59"/>
      <c r="B14" s="24" t="s">
        <v>5</v>
      </c>
      <c r="C14" s="21" t="s">
        <v>206</v>
      </c>
      <c r="D14" s="33"/>
      <c r="E14" s="39">
        <v>1</v>
      </c>
      <c r="F14" s="75"/>
      <c r="G14" s="20"/>
      <c r="H14" s="60"/>
      <c r="I14" s="41"/>
      <c r="M14" s="21"/>
      <c r="N14" s="24"/>
      <c r="O14" s="21"/>
      <c r="P14" s="33"/>
      <c r="Q14" s="39"/>
    </row>
    <row r="15" spans="1:17" x14ac:dyDescent="0.25">
      <c r="A15" s="59"/>
      <c r="B15" s="131" t="s">
        <v>46</v>
      </c>
      <c r="C15" s="21" t="s">
        <v>206</v>
      </c>
      <c r="D15" s="33"/>
      <c r="E15" s="39">
        <v>1</v>
      </c>
      <c r="F15" s="76"/>
      <c r="G15" s="20"/>
      <c r="H15" s="60"/>
      <c r="I15" s="41"/>
      <c r="M15" s="21"/>
      <c r="N15" s="24"/>
      <c r="O15" s="21"/>
      <c r="P15" s="33"/>
      <c r="Q15" s="39"/>
    </row>
    <row r="16" spans="1:17" x14ac:dyDescent="0.25">
      <c r="A16" s="59"/>
      <c r="B16" s="24" t="s">
        <v>28</v>
      </c>
      <c r="C16" s="21" t="s">
        <v>206</v>
      </c>
      <c r="D16" s="33" t="s">
        <v>25</v>
      </c>
      <c r="E16" s="39">
        <v>1</v>
      </c>
      <c r="F16" s="76"/>
      <c r="G16" s="20"/>
      <c r="H16" s="60"/>
      <c r="M16" s="17"/>
      <c r="N16" s="24"/>
      <c r="O16" s="21"/>
      <c r="P16" s="33"/>
      <c r="Q16" s="39"/>
    </row>
    <row r="17" spans="1:17" x14ac:dyDescent="0.25">
      <c r="A17" s="59"/>
      <c r="B17" s="24" t="s">
        <v>4</v>
      </c>
      <c r="C17" s="21" t="s">
        <v>206</v>
      </c>
      <c r="D17" s="33" t="s">
        <v>19</v>
      </c>
      <c r="E17" s="39">
        <v>1</v>
      </c>
      <c r="F17" s="76"/>
      <c r="G17" s="20"/>
      <c r="H17" s="60"/>
      <c r="M17" s="28"/>
      <c r="N17" s="24"/>
      <c r="O17" s="49"/>
      <c r="P17" s="33"/>
      <c r="Q17" s="39"/>
    </row>
    <row r="18" spans="1:17" x14ac:dyDescent="0.25">
      <c r="A18" s="59"/>
      <c r="B18" s="24" t="s">
        <v>29</v>
      </c>
      <c r="C18" s="21">
        <v>2</v>
      </c>
      <c r="D18" s="33" t="s">
        <v>32</v>
      </c>
      <c r="E18" s="39">
        <v>1</v>
      </c>
      <c r="F18" s="76"/>
      <c r="G18" s="20"/>
      <c r="H18" s="60"/>
      <c r="I18" s="41"/>
      <c r="M18" s="29"/>
      <c r="N18" s="24"/>
      <c r="O18" s="21"/>
      <c r="P18" s="33"/>
      <c r="Q18" s="39"/>
    </row>
    <row r="19" spans="1:17" x14ac:dyDescent="0.25">
      <c r="A19" s="59"/>
      <c r="B19" s="24" t="s">
        <v>31</v>
      </c>
      <c r="C19" s="21" t="s">
        <v>206</v>
      </c>
      <c r="D19" s="33" t="s">
        <v>17</v>
      </c>
      <c r="E19" s="39">
        <v>1</v>
      </c>
      <c r="F19" s="76"/>
      <c r="G19" s="20"/>
      <c r="H19" s="60"/>
      <c r="M19" s="37"/>
      <c r="N19" s="24"/>
      <c r="O19" s="21"/>
      <c r="P19" s="33"/>
      <c r="Q19" s="39"/>
    </row>
    <row r="20" spans="1:17" x14ac:dyDescent="0.25">
      <c r="A20" s="61"/>
      <c r="B20" s="25" t="s">
        <v>35</v>
      </c>
      <c r="C20" s="38" t="s">
        <v>206</v>
      </c>
      <c r="D20" s="35" t="s">
        <v>36</v>
      </c>
      <c r="E20" s="40">
        <v>1</v>
      </c>
      <c r="F20" s="77"/>
      <c r="G20" s="23"/>
      <c r="H20" s="62"/>
      <c r="I20" s="41"/>
      <c r="M20" s="17"/>
      <c r="N20" s="50"/>
      <c r="O20" s="21"/>
      <c r="P20" s="21"/>
      <c r="Q20" s="39"/>
    </row>
    <row r="21" spans="1:17" s="1" customFormat="1" ht="20.25" customHeight="1" x14ac:dyDescent="0.25">
      <c r="A21" s="59"/>
      <c r="B21" s="495" t="s">
        <v>33</v>
      </c>
      <c r="C21" s="21"/>
      <c r="D21" s="17"/>
      <c r="E21" s="18"/>
      <c r="F21" s="57"/>
      <c r="G21" s="154">
        <f>G9+SUM(G7:G8)*E22*E23*E24*E25*E26*E27*E28*E29*E30</f>
        <v>302.6635</v>
      </c>
      <c r="H21" s="379" t="s">
        <v>366</v>
      </c>
      <c r="I21" s="160"/>
      <c r="N21" s="24"/>
      <c r="O21" s="21"/>
      <c r="P21" s="33"/>
      <c r="Q21" s="39"/>
    </row>
    <row r="22" spans="1:17" x14ac:dyDescent="0.25">
      <c r="A22" s="59"/>
      <c r="B22" s="24" t="s">
        <v>26</v>
      </c>
      <c r="C22" s="21" t="s">
        <v>206</v>
      </c>
      <c r="D22" s="33" t="s">
        <v>19</v>
      </c>
      <c r="E22" s="39">
        <v>1</v>
      </c>
      <c r="F22" s="55"/>
      <c r="G22" s="165"/>
      <c r="H22" s="60"/>
      <c r="M22" s="17"/>
      <c r="N22" s="24"/>
      <c r="O22" s="21"/>
      <c r="P22" s="33"/>
      <c r="Q22" s="39"/>
    </row>
    <row r="23" spans="1:17" x14ac:dyDescent="0.25">
      <c r="A23" s="59"/>
      <c r="B23" s="131" t="s">
        <v>100</v>
      </c>
      <c r="C23" s="21" t="s">
        <v>206</v>
      </c>
      <c r="D23" s="33"/>
      <c r="E23" s="39">
        <v>1</v>
      </c>
      <c r="F23" s="55"/>
      <c r="G23" s="20"/>
      <c r="H23" s="60"/>
      <c r="M23" s="17"/>
      <c r="N23" s="24"/>
      <c r="O23" s="21"/>
      <c r="P23" s="33"/>
      <c r="Q23" s="39"/>
    </row>
    <row r="24" spans="1:17" x14ac:dyDescent="0.25">
      <c r="A24" s="59"/>
      <c r="B24" s="24" t="s">
        <v>5</v>
      </c>
      <c r="C24" s="21" t="s">
        <v>2</v>
      </c>
      <c r="D24" s="33"/>
      <c r="E24" s="39">
        <v>1.25</v>
      </c>
      <c r="F24" s="105"/>
      <c r="G24" s="20"/>
      <c r="H24" s="60"/>
      <c r="I24" s="41"/>
      <c r="M24" s="21"/>
      <c r="N24" s="24"/>
      <c r="O24" s="21"/>
      <c r="P24" s="33"/>
      <c r="Q24" s="39"/>
    </row>
    <row r="25" spans="1:17" x14ac:dyDescent="0.25">
      <c r="A25" s="59"/>
      <c r="B25" s="131" t="s">
        <v>46</v>
      </c>
      <c r="C25" s="21" t="s">
        <v>1</v>
      </c>
      <c r="D25" s="33"/>
      <c r="E25" s="39">
        <v>1.2</v>
      </c>
      <c r="F25" s="55"/>
      <c r="G25" s="20"/>
      <c r="H25" s="60"/>
      <c r="I25" s="41"/>
      <c r="M25" s="21"/>
      <c r="N25" s="24"/>
      <c r="O25" s="21"/>
      <c r="P25" s="33"/>
      <c r="Q25" s="39"/>
    </row>
    <row r="26" spans="1:17" x14ac:dyDescent="0.25">
      <c r="A26" s="59"/>
      <c r="B26" s="24" t="s">
        <v>28</v>
      </c>
      <c r="C26" s="21" t="s">
        <v>206</v>
      </c>
      <c r="D26" s="33" t="s">
        <v>25</v>
      </c>
      <c r="E26" s="39">
        <v>1</v>
      </c>
      <c r="F26" s="55"/>
      <c r="G26" s="20"/>
      <c r="H26" s="60"/>
      <c r="M26" s="17"/>
      <c r="N26" s="24"/>
      <c r="O26" s="21"/>
      <c r="P26" s="33"/>
      <c r="Q26" s="39"/>
    </row>
    <row r="27" spans="1:17" x14ac:dyDescent="0.25">
      <c r="A27" s="59"/>
      <c r="B27" s="24" t="s">
        <v>4</v>
      </c>
      <c r="C27" s="21" t="s">
        <v>206</v>
      </c>
      <c r="D27" s="33" t="s">
        <v>19</v>
      </c>
      <c r="E27" s="39">
        <v>1</v>
      </c>
      <c r="F27" s="55"/>
      <c r="G27" s="20"/>
      <c r="H27" s="60"/>
      <c r="M27" s="28"/>
      <c r="N27" s="24"/>
      <c r="O27" s="49"/>
      <c r="P27" s="33"/>
      <c r="Q27" s="39"/>
    </row>
    <row r="28" spans="1:17" x14ac:dyDescent="0.25">
      <c r="A28" s="59"/>
      <c r="B28" s="24" t="s">
        <v>29</v>
      </c>
      <c r="C28" s="49" t="s">
        <v>231</v>
      </c>
      <c r="D28" s="33" t="s">
        <v>32</v>
      </c>
      <c r="E28" s="39">
        <v>1.1000000000000001</v>
      </c>
      <c r="F28" s="55"/>
      <c r="G28" s="20"/>
      <c r="H28" s="60"/>
      <c r="I28" s="41"/>
      <c r="M28" s="29"/>
      <c r="N28" s="24"/>
      <c r="O28" s="21"/>
      <c r="P28" s="33"/>
      <c r="Q28" s="39"/>
    </row>
    <row r="29" spans="1:17" x14ac:dyDescent="0.25">
      <c r="A29" s="59"/>
      <c r="B29" s="24" t="s">
        <v>31</v>
      </c>
      <c r="C29" s="21" t="s">
        <v>206</v>
      </c>
      <c r="D29" s="33" t="s">
        <v>17</v>
      </c>
      <c r="E29" s="39">
        <v>1</v>
      </c>
      <c r="F29" s="55"/>
      <c r="G29" s="20"/>
      <c r="H29" s="60"/>
      <c r="M29" s="37"/>
      <c r="N29" s="24"/>
      <c r="O29" s="21"/>
      <c r="P29" s="33"/>
      <c r="Q29" s="39"/>
    </row>
    <row r="30" spans="1:17" x14ac:dyDescent="0.25">
      <c r="A30" s="61"/>
      <c r="B30" s="25" t="s">
        <v>35</v>
      </c>
      <c r="C30" s="38" t="s">
        <v>290</v>
      </c>
      <c r="D30" s="35" t="s">
        <v>36</v>
      </c>
      <c r="E30" s="40">
        <v>1.1000000000000001</v>
      </c>
      <c r="F30" s="58"/>
      <c r="G30" s="23"/>
      <c r="H30" s="62"/>
      <c r="I30" s="41"/>
      <c r="M30" s="17"/>
      <c r="N30" s="50"/>
      <c r="O30" s="21"/>
      <c r="P30" s="21"/>
      <c r="Q30" s="39"/>
    </row>
    <row r="31" spans="1:17" ht="19.5" customHeight="1" x14ac:dyDescent="0.25">
      <c r="A31" s="63"/>
      <c r="B31" s="127" t="s">
        <v>6</v>
      </c>
      <c r="C31" s="21"/>
      <c r="D31" s="21"/>
      <c r="E31" s="39"/>
      <c r="F31" s="8"/>
      <c r="G31" s="380">
        <f>G9+SUM(G7:G8)*E32*E33*E34*E35*E36*E37*E38*E39*E40</f>
        <v>571.44849999999997</v>
      </c>
      <c r="H31" s="379" t="s">
        <v>366</v>
      </c>
      <c r="I31" s="160"/>
      <c r="M31" s="5"/>
      <c r="N31" s="24"/>
      <c r="O31" s="21"/>
      <c r="P31" s="27"/>
      <c r="Q31" s="39"/>
    </row>
    <row r="32" spans="1:17" x14ac:dyDescent="0.25">
      <c r="A32" s="59"/>
      <c r="B32" s="24" t="s">
        <v>26</v>
      </c>
      <c r="C32" s="21" t="s">
        <v>206</v>
      </c>
      <c r="D32" s="33" t="s">
        <v>19</v>
      </c>
      <c r="E32" s="39">
        <v>1</v>
      </c>
      <c r="F32" s="162"/>
      <c r="G32" s="165"/>
      <c r="H32" s="60"/>
      <c r="I32" s="41"/>
      <c r="M32" s="17"/>
      <c r="N32" s="24"/>
      <c r="O32" s="21"/>
      <c r="P32" s="27"/>
      <c r="Q32" s="39"/>
    </row>
    <row r="33" spans="1:17" x14ac:dyDescent="0.25">
      <c r="A33" s="59"/>
      <c r="B33" s="131" t="s">
        <v>100</v>
      </c>
      <c r="C33" s="21" t="s">
        <v>203</v>
      </c>
      <c r="D33" s="33"/>
      <c r="E33" s="39">
        <v>1.5</v>
      </c>
      <c r="F33" s="55"/>
      <c r="G33" s="20"/>
      <c r="H33" s="60"/>
      <c r="I33" s="41"/>
      <c r="M33" s="17"/>
      <c r="N33" s="24"/>
      <c r="O33" s="21"/>
      <c r="P33" s="27"/>
      <c r="Q33" s="39"/>
    </row>
    <row r="34" spans="1:17" x14ac:dyDescent="0.25">
      <c r="A34" s="59"/>
      <c r="B34" s="24" t="s">
        <v>5</v>
      </c>
      <c r="C34" s="21" t="s">
        <v>2</v>
      </c>
      <c r="D34" s="33"/>
      <c r="E34" s="39">
        <v>1.25</v>
      </c>
      <c r="F34" s="105"/>
      <c r="G34" s="20"/>
      <c r="H34" s="60"/>
      <c r="I34" s="41"/>
      <c r="M34" s="14"/>
      <c r="N34" s="24"/>
      <c r="O34" s="21"/>
      <c r="P34" s="33"/>
      <c r="Q34" s="39"/>
    </row>
    <row r="35" spans="1:17" x14ac:dyDescent="0.25">
      <c r="A35" s="59"/>
      <c r="B35" s="131" t="s">
        <v>46</v>
      </c>
      <c r="C35" s="21" t="s">
        <v>1</v>
      </c>
      <c r="D35" s="33"/>
      <c r="E35" s="39">
        <v>1.2</v>
      </c>
      <c r="F35" s="55"/>
      <c r="G35" s="20"/>
      <c r="H35" s="60"/>
      <c r="M35" s="21"/>
      <c r="N35" s="24"/>
      <c r="O35" s="21"/>
      <c r="P35" s="27"/>
      <c r="Q35" s="39"/>
    </row>
    <row r="36" spans="1:17" x14ac:dyDescent="0.25">
      <c r="A36" s="59"/>
      <c r="B36" s="24" t="s">
        <v>28</v>
      </c>
      <c r="C36" s="21" t="s">
        <v>206</v>
      </c>
      <c r="D36" s="33" t="s">
        <v>25</v>
      </c>
      <c r="E36" s="39">
        <v>1</v>
      </c>
      <c r="F36" s="55"/>
      <c r="G36" s="20"/>
      <c r="H36" s="60"/>
      <c r="M36" s="17"/>
      <c r="N36" s="24"/>
      <c r="O36" s="21"/>
      <c r="P36" s="27"/>
      <c r="Q36" s="39"/>
    </row>
    <row r="37" spans="1:17" x14ac:dyDescent="0.25">
      <c r="A37" s="59"/>
      <c r="B37" s="24" t="s">
        <v>4</v>
      </c>
      <c r="C37" s="21" t="s">
        <v>206</v>
      </c>
      <c r="D37" s="33" t="s">
        <v>19</v>
      </c>
      <c r="E37" s="39">
        <v>1</v>
      </c>
      <c r="F37" s="55"/>
      <c r="G37" s="20"/>
      <c r="H37" s="60"/>
      <c r="M37" s="28"/>
      <c r="N37" s="24"/>
      <c r="O37" s="49"/>
      <c r="P37" s="27"/>
      <c r="Q37" s="39"/>
    </row>
    <row r="38" spans="1:17" x14ac:dyDescent="0.25">
      <c r="A38" s="59"/>
      <c r="B38" s="24" t="s">
        <v>29</v>
      </c>
      <c r="C38" s="49" t="s">
        <v>229</v>
      </c>
      <c r="D38" s="33" t="s">
        <v>32</v>
      </c>
      <c r="E38" s="39">
        <v>1.4</v>
      </c>
      <c r="F38" s="55"/>
      <c r="G38" s="20"/>
      <c r="H38" s="60"/>
      <c r="M38" s="29"/>
      <c r="N38" s="24"/>
      <c r="O38" s="21"/>
      <c r="P38" s="27"/>
      <c r="Q38" s="39"/>
    </row>
    <row r="39" spans="1:17" x14ac:dyDescent="0.25">
      <c r="A39" s="59"/>
      <c r="B39" s="24" t="s">
        <v>31</v>
      </c>
      <c r="C39" s="21" t="s">
        <v>206</v>
      </c>
      <c r="D39" s="33" t="s">
        <v>17</v>
      </c>
      <c r="E39" s="39">
        <v>1</v>
      </c>
      <c r="F39" s="55"/>
      <c r="G39" s="20"/>
      <c r="H39" s="60"/>
      <c r="M39" s="17"/>
      <c r="N39" s="24"/>
      <c r="O39" s="21"/>
      <c r="P39" s="33"/>
      <c r="Q39" s="39"/>
    </row>
    <row r="40" spans="1:17" x14ac:dyDescent="0.25">
      <c r="A40" s="61"/>
      <c r="B40" s="25" t="s">
        <v>35</v>
      </c>
      <c r="C40" s="38" t="s">
        <v>290</v>
      </c>
      <c r="D40" s="35" t="s">
        <v>36</v>
      </c>
      <c r="E40" s="40">
        <v>1.1000000000000001</v>
      </c>
      <c r="F40" s="58"/>
      <c r="G40" s="23"/>
      <c r="H40" s="62"/>
      <c r="M40" s="17"/>
      <c r="N40" s="50"/>
      <c r="O40" s="21"/>
      <c r="P40" s="21"/>
      <c r="Q40" s="39"/>
    </row>
    <row r="41" spans="1:17" ht="18.75" customHeight="1" x14ac:dyDescent="0.25">
      <c r="A41" s="64"/>
      <c r="B41" s="494" t="s">
        <v>20</v>
      </c>
      <c r="C41" s="21"/>
      <c r="D41" s="21"/>
      <c r="E41" s="39"/>
      <c r="F41" s="8"/>
      <c r="G41" s="380">
        <f>G9+SUM(G7:G8)*E42*E43*E44*E45*E46*E47*E48*E49*E50</f>
        <v>759.59799999999984</v>
      </c>
      <c r="H41" s="379" t="s">
        <v>366</v>
      </c>
      <c r="I41" s="160"/>
      <c r="M41" s="5"/>
      <c r="N41" s="24"/>
      <c r="O41" s="21"/>
      <c r="P41" s="27"/>
      <c r="Q41" s="39"/>
    </row>
    <row r="42" spans="1:17" x14ac:dyDescent="0.25">
      <c r="A42" s="59"/>
      <c r="B42" s="24" t="s">
        <v>26</v>
      </c>
      <c r="C42" s="21" t="s">
        <v>288</v>
      </c>
      <c r="D42" s="33" t="s">
        <v>19</v>
      </c>
      <c r="E42" s="39">
        <v>1.4</v>
      </c>
      <c r="F42" s="105"/>
      <c r="G42" s="165"/>
      <c r="H42" s="60"/>
      <c r="I42" s="41"/>
      <c r="M42" s="21"/>
      <c r="N42" s="24"/>
      <c r="O42" s="21"/>
      <c r="P42" s="27"/>
      <c r="Q42" s="39"/>
    </row>
    <row r="43" spans="1:17" x14ac:dyDescent="0.25">
      <c r="A43" s="59"/>
      <c r="B43" s="131" t="s">
        <v>100</v>
      </c>
      <c r="C43" s="21" t="s">
        <v>203</v>
      </c>
      <c r="D43" s="33"/>
      <c r="E43" s="39">
        <v>1.5</v>
      </c>
      <c r="F43" s="55"/>
      <c r="G43" s="20"/>
      <c r="H43" s="60"/>
      <c r="I43" s="41"/>
      <c r="M43" s="17"/>
      <c r="N43" s="24"/>
      <c r="O43" s="21"/>
      <c r="P43" s="27"/>
      <c r="Q43" s="39"/>
    </row>
    <row r="44" spans="1:17" x14ac:dyDescent="0.25">
      <c r="A44" s="59"/>
      <c r="B44" s="24" t="s">
        <v>5</v>
      </c>
      <c r="C44" s="21" t="s">
        <v>2</v>
      </c>
      <c r="D44" s="33"/>
      <c r="E44" s="39">
        <v>1.25</v>
      </c>
      <c r="F44" s="105"/>
      <c r="G44" s="20"/>
      <c r="H44" s="60"/>
      <c r="I44" s="41"/>
      <c r="M44" s="21"/>
      <c r="N44" s="24"/>
      <c r="O44" s="21"/>
      <c r="P44" s="33"/>
      <c r="Q44" s="39"/>
    </row>
    <row r="45" spans="1:17" x14ac:dyDescent="0.25">
      <c r="A45" s="59"/>
      <c r="B45" s="131" t="s">
        <v>46</v>
      </c>
      <c r="C45" s="21" t="s">
        <v>206</v>
      </c>
      <c r="D45" s="33"/>
      <c r="E45" s="39">
        <v>1</v>
      </c>
      <c r="F45" s="105"/>
      <c r="G45" s="20"/>
      <c r="H45" s="60"/>
      <c r="M45" s="21"/>
      <c r="N45" s="24"/>
      <c r="O45" s="21"/>
      <c r="P45" s="27"/>
      <c r="Q45" s="39"/>
    </row>
    <row r="46" spans="1:17" x14ac:dyDescent="0.25">
      <c r="A46" s="59"/>
      <c r="B46" s="24" t="s">
        <v>28</v>
      </c>
      <c r="C46" s="21" t="s">
        <v>206</v>
      </c>
      <c r="D46" s="33" t="s">
        <v>25</v>
      </c>
      <c r="E46" s="39">
        <v>1</v>
      </c>
      <c r="F46" s="19"/>
      <c r="G46" s="20"/>
      <c r="H46" s="60"/>
      <c r="M46" s="17"/>
      <c r="N46" s="24"/>
      <c r="O46" s="21"/>
      <c r="P46" s="27"/>
      <c r="Q46" s="39"/>
    </row>
    <row r="47" spans="1:17" x14ac:dyDescent="0.25">
      <c r="A47" s="59"/>
      <c r="B47" s="24" t="s">
        <v>4</v>
      </c>
      <c r="C47" s="21" t="s">
        <v>206</v>
      </c>
      <c r="D47" s="33" t="s">
        <v>19</v>
      </c>
      <c r="E47" s="39">
        <v>1</v>
      </c>
      <c r="F47" s="19"/>
      <c r="G47" s="20"/>
      <c r="H47" s="60"/>
      <c r="M47" s="28"/>
      <c r="N47" s="24"/>
      <c r="O47" s="49"/>
      <c r="P47" s="27"/>
      <c r="Q47" s="39"/>
    </row>
    <row r="48" spans="1:17" x14ac:dyDescent="0.25">
      <c r="A48" s="59"/>
      <c r="B48" s="24" t="s">
        <v>29</v>
      </c>
      <c r="C48" s="49" t="s">
        <v>220</v>
      </c>
      <c r="D48" s="33" t="s">
        <v>32</v>
      </c>
      <c r="E48" s="39">
        <v>1.6</v>
      </c>
      <c r="F48" s="19"/>
      <c r="G48" s="20"/>
      <c r="H48" s="60"/>
      <c r="I48" s="41"/>
      <c r="M48" s="29"/>
      <c r="N48" s="24"/>
      <c r="O48" s="21"/>
      <c r="P48" s="27"/>
      <c r="Q48" s="39"/>
    </row>
    <row r="49" spans="1:17" x14ac:dyDescent="0.25">
      <c r="A49" s="59"/>
      <c r="B49" s="24" t="s">
        <v>31</v>
      </c>
      <c r="C49" s="21" t="s">
        <v>206</v>
      </c>
      <c r="D49" s="33" t="s">
        <v>17</v>
      </c>
      <c r="E49" s="39">
        <v>1</v>
      </c>
      <c r="F49" s="19"/>
      <c r="G49" s="20"/>
      <c r="H49" s="60"/>
      <c r="M49" s="17"/>
      <c r="N49" s="24"/>
      <c r="O49" s="21"/>
      <c r="P49" s="27"/>
      <c r="Q49" s="39"/>
    </row>
    <row r="50" spans="1:17" ht="13.8" thickBot="1" x14ac:dyDescent="0.3">
      <c r="A50" s="65"/>
      <c r="B50" s="164" t="s">
        <v>35</v>
      </c>
      <c r="C50" s="66" t="s">
        <v>290</v>
      </c>
      <c r="D50" s="89" t="s">
        <v>36</v>
      </c>
      <c r="E50" s="68">
        <v>1.1000000000000001</v>
      </c>
      <c r="F50" s="69"/>
      <c r="G50" s="70"/>
      <c r="H50" s="71"/>
      <c r="M50" s="21"/>
      <c r="N50" s="27"/>
      <c r="O50" s="18"/>
    </row>
    <row r="51" spans="1:17" x14ac:dyDescent="0.25">
      <c r="A51" s="7"/>
      <c r="B51" s="8"/>
      <c r="C51" s="169"/>
      <c r="D51" s="10"/>
      <c r="E51" s="6"/>
      <c r="F51" s="9"/>
      <c r="G51" s="11"/>
      <c r="H51" s="12"/>
    </row>
    <row r="52" spans="1:17" x14ac:dyDescent="0.25">
      <c r="A52" s="2"/>
      <c r="B52" s="52"/>
      <c r="C52" s="170"/>
      <c r="D52" s="3"/>
      <c r="E52" s="4"/>
      <c r="F52" s="2"/>
      <c r="G52" s="2"/>
      <c r="H52" s="2"/>
    </row>
    <row r="53" spans="1:17" x14ac:dyDescent="0.25">
      <c r="A53" s="412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</row>
    <row r="54" spans="1:17" x14ac:dyDescent="0.25">
      <c r="A54" s="414" t="s">
        <v>348</v>
      </c>
      <c r="C54"/>
      <c r="N54" s="414"/>
      <c r="O54" s="493" t="s">
        <v>384</v>
      </c>
    </row>
  </sheetData>
  <sheetProtection sheet="1" objects="1" scenarios="1" selectLockedCells="1"/>
  <customSheetViews>
    <customSheetView guid="{53577D95-2C63-4AAC-BA60-521614B920FC}" scale="90" showGridLines="0" showRowCol="0" fitToPage="1" topLeftCell="A32">
      <selection activeCell="O54" sqref="O54"/>
      <pageMargins left="0.70866141732283472" right="0.70866141732283472" top="0.78740157480314965" bottom="0.78740157480314965" header="0.31496062992125984" footer="0.31496062992125984"/>
      <pageSetup paperSize="9" scale="80" orientation="landscape" r:id="rId1"/>
    </customSheetView>
    <customSheetView guid="{BCF61E25-243C-4CAA-8913-0F558945A257}" scale="90" showGridLines="0" showRowCol="0" fitToPage="1" topLeftCell="A32">
      <selection activeCell="O54" sqref="O54"/>
      <pageMargins left="0.70866141732283472" right="0.70866141732283472" top="0.78740157480314965" bottom="0.78740157480314965" header="0.31496062992125984" footer="0.31496062992125984"/>
      <pageSetup paperSize="9" scale="80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80" orientation="landscape" r:id="rId3"/>
  <ignoredErrors>
    <ignoredError sqref="H3" numberStoredAsText="1"/>
  </ignoredError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FFC000"/>
    <pageSetUpPr fitToPage="1"/>
  </sheetPr>
  <dimension ref="A1:P56"/>
  <sheetViews>
    <sheetView showGridLines="0" showRowColHeaders="0" topLeftCell="A35" zoomScale="90" zoomScaleNormal="90" workbookViewId="0">
      <selection activeCell="O56" sqref="O56"/>
    </sheetView>
  </sheetViews>
  <sheetFormatPr baseColWidth="10" defaultRowHeight="13.2" x14ac:dyDescent="0.25"/>
  <cols>
    <col min="1" max="1" width="4.33203125" customWidth="1"/>
    <col min="2" max="2" width="26.5546875" customWidth="1"/>
    <col min="3" max="6" width="7.5546875" customWidth="1"/>
    <col min="7" max="7" width="15.33203125" customWidth="1"/>
    <col min="8" max="8" width="9.109375" customWidth="1"/>
    <col min="9" max="9" width="7.6640625" customWidth="1"/>
  </cols>
  <sheetData>
    <row r="1" spans="1:16" ht="18.75" customHeight="1" x14ac:dyDescent="0.25">
      <c r="A1" s="417" t="s">
        <v>75</v>
      </c>
      <c r="B1" s="209"/>
      <c r="C1" s="209"/>
      <c r="D1" s="209"/>
      <c r="E1" s="210" t="s">
        <v>7</v>
      </c>
      <c r="F1" s="210"/>
      <c r="G1" s="234"/>
      <c r="H1" s="211"/>
      <c r="J1" s="501" t="s">
        <v>370</v>
      </c>
    </row>
    <row r="2" spans="1:16" ht="18.75" customHeight="1" x14ac:dyDescent="0.25">
      <c r="A2" s="212"/>
      <c r="B2" s="399" t="s">
        <v>221</v>
      </c>
      <c r="C2" s="214"/>
      <c r="D2" s="214"/>
      <c r="E2" s="218"/>
      <c r="F2" s="214"/>
      <c r="G2" s="422" t="s">
        <v>358</v>
      </c>
      <c r="H2" s="215" t="s">
        <v>359</v>
      </c>
    </row>
    <row r="3" spans="1:16" ht="14.25" customHeight="1" x14ac:dyDescent="0.25">
      <c r="A3" s="212"/>
      <c r="B3" s="399" t="s">
        <v>199</v>
      </c>
      <c r="C3" s="214"/>
      <c r="D3" s="214"/>
      <c r="E3" s="218"/>
      <c r="F3" s="214"/>
      <c r="G3" s="235" t="s">
        <v>360</v>
      </c>
      <c r="H3" s="215" t="s">
        <v>45</v>
      </c>
    </row>
    <row r="4" spans="1:16" ht="15.75" customHeight="1" x14ac:dyDescent="0.25">
      <c r="A4" s="212"/>
      <c r="B4" s="399"/>
      <c r="C4" s="214"/>
      <c r="D4" s="214"/>
      <c r="E4" s="218"/>
      <c r="F4" s="214"/>
      <c r="G4" s="235" t="s">
        <v>26</v>
      </c>
      <c r="H4" s="215" t="s">
        <v>73</v>
      </c>
    </row>
    <row r="5" spans="1:16" ht="15" customHeight="1" x14ac:dyDescent="0.25">
      <c r="A5" s="212"/>
      <c r="B5" s="217"/>
      <c r="C5" s="214"/>
      <c r="D5" s="214"/>
      <c r="E5" s="218"/>
      <c r="F5" s="214"/>
      <c r="G5" s="235" t="s">
        <v>28</v>
      </c>
      <c r="H5" s="253" t="s">
        <v>362</v>
      </c>
    </row>
    <row r="6" spans="1:16" s="410" customFormat="1" ht="18.75" customHeight="1" x14ac:dyDescent="0.25">
      <c r="A6" s="451"/>
      <c r="B6" s="452"/>
      <c r="C6" s="453"/>
      <c r="D6" s="453"/>
      <c r="E6" s="454"/>
      <c r="F6" s="454"/>
      <c r="G6" s="447" t="s">
        <v>361</v>
      </c>
      <c r="H6" s="448" t="s">
        <v>363</v>
      </c>
    </row>
    <row r="7" spans="1:16" s="410" customFormat="1" ht="23.25" customHeight="1" x14ac:dyDescent="0.25">
      <c r="A7" s="409"/>
      <c r="B7" s="409"/>
      <c r="C7" s="409"/>
      <c r="D7" s="409"/>
      <c r="E7" s="409"/>
      <c r="F7" s="409"/>
      <c r="G7" s="405" t="s">
        <v>374</v>
      </c>
      <c r="H7" s="409"/>
    </row>
    <row r="8" spans="1:16" s="410" customFormat="1" ht="23.25" customHeight="1" thickBot="1" x14ac:dyDescent="0.3">
      <c r="A8" s="409"/>
      <c r="B8" s="409"/>
      <c r="C8" s="409"/>
      <c r="D8" s="409"/>
      <c r="E8" s="409"/>
      <c r="F8" s="409"/>
      <c r="G8" s="405" t="s">
        <v>222</v>
      </c>
      <c r="H8" s="409"/>
    </row>
    <row r="9" spans="1:16" x14ac:dyDescent="0.25">
      <c r="A9" s="237"/>
      <c r="B9" s="238" t="s">
        <v>382</v>
      </c>
      <c r="C9" s="239">
        <v>0.6</v>
      </c>
      <c r="D9" s="238" t="s">
        <v>13</v>
      </c>
      <c r="E9" s="240">
        <v>20</v>
      </c>
      <c r="F9" s="241" t="s">
        <v>14</v>
      </c>
      <c r="G9" s="242">
        <f>E9*C9</f>
        <v>12</v>
      </c>
      <c r="H9" s="243" t="s">
        <v>14</v>
      </c>
    </row>
    <row r="10" spans="1:16" x14ac:dyDescent="0.25">
      <c r="A10" s="244"/>
      <c r="B10" s="223" t="s">
        <v>77</v>
      </c>
      <c r="C10" s="245">
        <v>0.6</v>
      </c>
      <c r="D10" s="233" t="s">
        <v>13</v>
      </c>
      <c r="E10" s="248">
        <v>12</v>
      </c>
      <c r="F10" s="247" t="s">
        <v>14</v>
      </c>
      <c r="G10" s="248">
        <f>+E10*C10</f>
        <v>7.1999999999999993</v>
      </c>
      <c r="H10" s="266" t="s">
        <v>14</v>
      </c>
    </row>
    <row r="11" spans="1:16" x14ac:dyDescent="0.25">
      <c r="A11" s="244"/>
      <c r="B11" s="223" t="s">
        <v>78</v>
      </c>
      <c r="C11" s="245">
        <v>0.6</v>
      </c>
      <c r="D11" s="233" t="s">
        <v>17</v>
      </c>
      <c r="E11" s="248">
        <v>37.32</v>
      </c>
      <c r="F11" s="230" t="s">
        <v>14</v>
      </c>
      <c r="G11" s="250">
        <f>C11*E11</f>
        <v>22.391999999999999</v>
      </c>
      <c r="H11" s="271" t="s">
        <v>14</v>
      </c>
      <c r="I11" s="14"/>
    </row>
    <row r="12" spans="1:16" s="410" customFormat="1" ht="20.25" customHeight="1" x14ac:dyDescent="0.25">
      <c r="A12" s="431"/>
      <c r="B12" s="432"/>
      <c r="C12" s="433"/>
      <c r="D12" s="434"/>
      <c r="E12" s="435"/>
      <c r="F12" s="439"/>
      <c r="G12" s="437">
        <f>SUM(G9:G11)</f>
        <v>41.591999999999999</v>
      </c>
      <c r="H12" s="438" t="s">
        <v>366</v>
      </c>
    </row>
    <row r="13" spans="1:16" s="1" customFormat="1" ht="24" customHeight="1" x14ac:dyDescent="0.25">
      <c r="A13" s="59"/>
      <c r="B13" s="496" t="s">
        <v>278</v>
      </c>
      <c r="C13" s="17"/>
      <c r="D13" s="17"/>
      <c r="E13" s="18"/>
      <c r="F13" s="19"/>
      <c r="G13" s="154">
        <f>+G12*E14*E15*E16*E17*E18*E19*E20*E21*E22</f>
        <v>41.591999999999999</v>
      </c>
      <c r="H13" s="379" t="s">
        <v>366</v>
      </c>
      <c r="I13" s="160"/>
      <c r="M13" s="32"/>
      <c r="N13" s="17"/>
      <c r="O13" s="17"/>
      <c r="P13" s="18"/>
    </row>
    <row r="14" spans="1:16" x14ac:dyDescent="0.25">
      <c r="A14" s="59"/>
      <c r="B14" s="24" t="s">
        <v>26</v>
      </c>
      <c r="C14" s="132" t="s">
        <v>206</v>
      </c>
      <c r="D14" s="33" t="s">
        <v>19</v>
      </c>
      <c r="E14" s="39">
        <v>1</v>
      </c>
      <c r="F14" s="55"/>
      <c r="G14" s="20"/>
      <c r="H14" s="60"/>
      <c r="I14" s="41"/>
      <c r="J14" s="41"/>
      <c r="K14" s="41"/>
      <c r="L14" s="41"/>
      <c r="M14" s="24"/>
      <c r="N14" s="21"/>
      <c r="O14" s="33"/>
      <c r="P14" s="39"/>
    </row>
    <row r="15" spans="1:16" x14ac:dyDescent="0.25">
      <c r="A15" s="59"/>
      <c r="B15" s="131" t="s">
        <v>100</v>
      </c>
      <c r="C15" s="132" t="s">
        <v>206</v>
      </c>
      <c r="D15" s="27"/>
      <c r="E15" s="39">
        <v>1</v>
      </c>
      <c r="F15" s="55"/>
      <c r="G15" s="20"/>
      <c r="H15" s="60"/>
      <c r="I15" s="41"/>
      <c r="J15" s="41"/>
      <c r="K15" s="41"/>
      <c r="L15" s="41"/>
      <c r="M15" s="24"/>
      <c r="N15" s="21"/>
      <c r="O15" s="33"/>
      <c r="P15" s="39"/>
    </row>
    <row r="16" spans="1:16" x14ac:dyDescent="0.25">
      <c r="A16" s="59"/>
      <c r="B16" s="24" t="s">
        <v>5</v>
      </c>
      <c r="C16" s="132" t="s">
        <v>206</v>
      </c>
      <c r="D16" s="33"/>
      <c r="E16" s="39">
        <v>1</v>
      </c>
      <c r="F16" s="55"/>
      <c r="G16" s="20"/>
      <c r="H16" s="60"/>
      <c r="I16" s="41"/>
      <c r="J16" s="41"/>
      <c r="K16" s="41"/>
      <c r="L16" s="41"/>
      <c r="M16" s="24"/>
      <c r="N16" s="21"/>
      <c r="O16" s="33"/>
      <c r="P16" s="39"/>
    </row>
    <row r="17" spans="1:16" x14ac:dyDescent="0.25">
      <c r="A17" s="59"/>
      <c r="B17" s="24" t="s">
        <v>46</v>
      </c>
      <c r="C17" s="132" t="s">
        <v>206</v>
      </c>
      <c r="D17" s="33"/>
      <c r="E17" s="39">
        <v>1</v>
      </c>
      <c r="F17" s="55"/>
      <c r="G17" s="20"/>
      <c r="H17" s="60"/>
      <c r="I17" s="41"/>
      <c r="J17" s="41"/>
      <c r="K17" s="41"/>
      <c r="L17" s="41"/>
      <c r="M17" s="24"/>
      <c r="N17" s="21"/>
      <c r="O17" s="33"/>
      <c r="P17" s="39"/>
    </row>
    <row r="18" spans="1:16" x14ac:dyDescent="0.25">
      <c r="A18" s="59"/>
      <c r="B18" s="24" t="s">
        <v>28</v>
      </c>
      <c r="C18" s="133">
        <v>50</v>
      </c>
      <c r="D18" s="33" t="s">
        <v>25</v>
      </c>
      <c r="E18" s="39">
        <v>1</v>
      </c>
      <c r="F18" s="55"/>
      <c r="G18" s="20"/>
      <c r="H18" s="60"/>
      <c r="I18" s="41"/>
      <c r="J18" s="41"/>
      <c r="K18" s="41"/>
      <c r="L18" s="41"/>
      <c r="M18" s="24"/>
      <c r="N18" s="21"/>
      <c r="O18" s="33"/>
      <c r="P18" s="39"/>
    </row>
    <row r="19" spans="1:16" x14ac:dyDescent="0.25">
      <c r="A19" s="59"/>
      <c r="B19" s="24" t="s">
        <v>4</v>
      </c>
      <c r="C19" s="132" t="s">
        <v>206</v>
      </c>
      <c r="D19" s="33" t="s">
        <v>19</v>
      </c>
      <c r="E19" s="39">
        <v>1</v>
      </c>
      <c r="F19" s="55"/>
      <c r="G19" s="20"/>
      <c r="H19" s="60"/>
      <c r="I19" s="41"/>
      <c r="J19" s="41"/>
      <c r="K19" s="41"/>
      <c r="L19" s="41"/>
      <c r="M19" s="24"/>
      <c r="N19" s="21"/>
      <c r="O19" s="33"/>
      <c r="P19" s="39"/>
    </row>
    <row r="20" spans="1:16" x14ac:dyDescent="0.25">
      <c r="A20" s="59"/>
      <c r="B20" s="24" t="s">
        <v>29</v>
      </c>
      <c r="C20" s="134">
        <v>5</v>
      </c>
      <c r="D20" s="33" t="s">
        <v>32</v>
      </c>
      <c r="E20" s="39">
        <v>1</v>
      </c>
      <c r="F20" s="55"/>
      <c r="G20" s="20"/>
      <c r="H20" s="60"/>
      <c r="I20" s="41"/>
      <c r="J20" s="41"/>
      <c r="K20" s="41"/>
      <c r="L20" s="41"/>
      <c r="M20" s="24"/>
      <c r="N20" s="49"/>
      <c r="O20" s="33"/>
      <c r="P20" s="39"/>
    </row>
    <row r="21" spans="1:16" x14ac:dyDescent="0.25">
      <c r="A21" s="59"/>
      <c r="B21" s="24" t="s">
        <v>31</v>
      </c>
      <c r="C21" s="132" t="s">
        <v>206</v>
      </c>
      <c r="D21" s="33" t="s">
        <v>17</v>
      </c>
      <c r="E21" s="39">
        <v>1</v>
      </c>
      <c r="F21" s="55"/>
      <c r="G21" s="20"/>
      <c r="H21" s="60"/>
      <c r="I21" s="41"/>
      <c r="J21" s="41"/>
      <c r="K21" s="41"/>
      <c r="L21" s="41"/>
      <c r="M21" s="24"/>
      <c r="N21" s="21"/>
      <c r="O21" s="33"/>
      <c r="P21" s="39"/>
    </row>
    <row r="22" spans="1:16" x14ac:dyDescent="0.25">
      <c r="A22" s="61"/>
      <c r="B22" s="25" t="s">
        <v>35</v>
      </c>
      <c r="C22" s="135" t="s">
        <v>206</v>
      </c>
      <c r="D22" s="35" t="s">
        <v>36</v>
      </c>
      <c r="E22" s="40">
        <v>1</v>
      </c>
      <c r="F22" s="58"/>
      <c r="G22" s="23"/>
      <c r="H22" s="62"/>
      <c r="I22" s="41"/>
      <c r="J22" s="41"/>
      <c r="K22" s="41"/>
      <c r="L22" s="41"/>
      <c r="M22" s="24"/>
      <c r="N22" s="21"/>
      <c r="O22" s="33"/>
      <c r="P22" s="39"/>
    </row>
    <row r="23" spans="1:16" s="1" customFormat="1" ht="22.5" customHeight="1" x14ac:dyDescent="0.25">
      <c r="A23" s="59"/>
      <c r="B23" s="495" t="s">
        <v>33</v>
      </c>
      <c r="C23" s="17"/>
      <c r="D23" s="17"/>
      <c r="E23" s="18"/>
      <c r="F23" s="19"/>
      <c r="G23" s="154">
        <f>G12*E24*E25*E26*E27*E28*E29*E30*E31*E32</f>
        <v>164.15530560000002</v>
      </c>
      <c r="H23" s="379" t="s">
        <v>366</v>
      </c>
      <c r="I23" s="160"/>
      <c r="M23" s="32"/>
      <c r="N23" s="17"/>
      <c r="O23" s="17"/>
      <c r="P23" s="18"/>
    </row>
    <row r="24" spans="1:16" x14ac:dyDescent="0.25">
      <c r="A24" s="59"/>
      <c r="B24" s="24" t="s">
        <v>26</v>
      </c>
      <c r="C24" s="132" t="s">
        <v>206</v>
      </c>
      <c r="D24" s="33" t="s">
        <v>19</v>
      </c>
      <c r="E24" s="39">
        <v>1</v>
      </c>
      <c r="F24" s="55"/>
      <c r="G24" s="20"/>
      <c r="H24" s="60"/>
      <c r="I24" s="41"/>
      <c r="J24" s="41"/>
      <c r="K24" s="41"/>
      <c r="L24" s="41"/>
      <c r="M24" s="24"/>
      <c r="N24" s="21"/>
      <c r="O24" s="33"/>
      <c r="P24" s="39"/>
    </row>
    <row r="25" spans="1:16" x14ac:dyDescent="0.25">
      <c r="A25" s="59"/>
      <c r="B25" s="131" t="s">
        <v>100</v>
      </c>
      <c r="C25" s="132" t="s">
        <v>206</v>
      </c>
      <c r="D25" s="27"/>
      <c r="E25" s="39">
        <v>1</v>
      </c>
      <c r="F25" s="55"/>
      <c r="G25" s="20"/>
      <c r="H25" s="60"/>
      <c r="I25" s="41"/>
      <c r="J25" s="41"/>
      <c r="K25" s="41"/>
      <c r="L25" s="41"/>
      <c r="M25" s="24"/>
      <c r="N25" s="21"/>
      <c r="O25" s="33"/>
      <c r="P25" s="39"/>
    </row>
    <row r="26" spans="1:16" x14ac:dyDescent="0.25">
      <c r="A26" s="59"/>
      <c r="B26" s="24" t="s">
        <v>5</v>
      </c>
      <c r="C26" s="132" t="s">
        <v>2</v>
      </c>
      <c r="D26" s="33"/>
      <c r="E26" s="39">
        <v>1.6</v>
      </c>
      <c r="F26" s="55"/>
      <c r="G26" s="20"/>
      <c r="H26" s="60"/>
      <c r="I26" s="41"/>
      <c r="J26" s="41"/>
      <c r="K26" s="41"/>
      <c r="L26" s="41"/>
      <c r="M26" s="24"/>
      <c r="N26" s="21"/>
      <c r="O26" s="33"/>
      <c r="P26" s="39"/>
    </row>
    <row r="27" spans="1:16" x14ac:dyDescent="0.25">
      <c r="A27" s="59"/>
      <c r="B27" s="24" t="s">
        <v>46</v>
      </c>
      <c r="C27" s="132" t="s">
        <v>1</v>
      </c>
      <c r="D27" s="33"/>
      <c r="E27" s="39">
        <v>1.3</v>
      </c>
      <c r="F27" s="55"/>
      <c r="G27" s="20"/>
      <c r="H27" s="60"/>
      <c r="I27" s="41"/>
      <c r="J27" s="41"/>
      <c r="K27" s="41"/>
      <c r="L27" s="41"/>
      <c r="M27" s="24"/>
      <c r="N27" s="21"/>
      <c r="O27" s="33"/>
      <c r="P27" s="39"/>
    </row>
    <row r="28" spans="1:16" ht="23.4" x14ac:dyDescent="0.25">
      <c r="A28" s="59"/>
      <c r="B28" s="24" t="s">
        <v>28</v>
      </c>
      <c r="C28" s="133" t="s">
        <v>108</v>
      </c>
      <c r="D28" s="33" t="s">
        <v>25</v>
      </c>
      <c r="E28" s="39">
        <v>1</v>
      </c>
      <c r="F28" s="55"/>
      <c r="G28" s="20"/>
      <c r="H28" s="60"/>
      <c r="I28" s="41"/>
      <c r="J28" s="41"/>
      <c r="K28" s="41"/>
      <c r="L28" s="41"/>
      <c r="M28" s="24"/>
      <c r="N28" s="21"/>
      <c r="O28" s="33"/>
      <c r="P28" s="39"/>
    </row>
    <row r="29" spans="1:16" x14ac:dyDescent="0.25">
      <c r="A29" s="59"/>
      <c r="B29" s="24" t="s">
        <v>4</v>
      </c>
      <c r="C29" s="132" t="s">
        <v>206</v>
      </c>
      <c r="D29" s="33" t="s">
        <v>19</v>
      </c>
      <c r="E29" s="39">
        <v>1</v>
      </c>
      <c r="F29" s="55"/>
      <c r="G29" s="20"/>
      <c r="H29" s="60"/>
      <c r="I29" s="41"/>
      <c r="J29" s="41"/>
      <c r="K29" s="41"/>
      <c r="L29" s="41"/>
      <c r="M29" s="24"/>
      <c r="N29" s="21"/>
      <c r="O29" s="33"/>
      <c r="P29" s="39"/>
    </row>
    <row r="30" spans="1:16" x14ac:dyDescent="0.25">
      <c r="A30" s="59"/>
      <c r="B30" s="24" t="s">
        <v>29</v>
      </c>
      <c r="C30" s="134" t="s">
        <v>109</v>
      </c>
      <c r="D30" s="33" t="s">
        <v>32</v>
      </c>
      <c r="E30" s="39">
        <v>1.65</v>
      </c>
      <c r="F30" s="55"/>
      <c r="G30" s="20"/>
      <c r="H30" s="60"/>
      <c r="I30" s="41"/>
      <c r="J30" s="41"/>
      <c r="K30" s="41"/>
      <c r="L30" s="41"/>
      <c r="M30" s="24"/>
      <c r="N30" s="49"/>
      <c r="O30" s="33"/>
      <c r="P30" s="39"/>
    </row>
    <row r="31" spans="1:16" x14ac:dyDescent="0.25">
      <c r="A31" s="59"/>
      <c r="B31" s="24" t="s">
        <v>31</v>
      </c>
      <c r="C31" s="132" t="s">
        <v>206</v>
      </c>
      <c r="D31" s="33" t="s">
        <v>17</v>
      </c>
      <c r="E31" s="39">
        <v>1</v>
      </c>
      <c r="F31" s="55"/>
      <c r="G31" s="20"/>
      <c r="H31" s="60"/>
      <c r="I31" s="41"/>
      <c r="J31" s="41"/>
      <c r="K31" s="41"/>
      <c r="L31" s="41"/>
      <c r="M31" s="24"/>
      <c r="N31" s="21"/>
      <c r="O31" s="33"/>
      <c r="P31" s="39"/>
    </row>
    <row r="32" spans="1:16" x14ac:dyDescent="0.25">
      <c r="A32" s="61"/>
      <c r="B32" s="25" t="s">
        <v>35</v>
      </c>
      <c r="C32" s="135">
        <v>2.7</v>
      </c>
      <c r="D32" s="35" t="s">
        <v>36</v>
      </c>
      <c r="E32" s="40">
        <v>1.1499999999999999</v>
      </c>
      <c r="F32" s="58"/>
      <c r="G32" s="23"/>
      <c r="H32" s="62"/>
      <c r="I32" s="41"/>
      <c r="J32" s="41"/>
      <c r="K32" s="41"/>
      <c r="L32" s="41"/>
      <c r="M32" s="24"/>
      <c r="N32" s="21"/>
      <c r="O32" s="33"/>
      <c r="P32" s="39"/>
    </row>
    <row r="33" spans="1:16" ht="20.25" customHeight="1" x14ac:dyDescent="0.25">
      <c r="A33" s="63"/>
      <c r="B33" s="127" t="s">
        <v>6</v>
      </c>
      <c r="C33" s="136"/>
      <c r="D33" s="96"/>
      <c r="E33" s="97"/>
      <c r="F33" s="8"/>
      <c r="G33" s="380">
        <f>G12*E34*E35*E36*E37*E38*E39*E40*E41*E42</f>
        <v>246.23295839999997</v>
      </c>
      <c r="H33" s="379" t="s">
        <v>366</v>
      </c>
      <c r="I33" s="160"/>
      <c r="J33" s="41"/>
      <c r="K33" s="41"/>
      <c r="L33" s="41"/>
      <c r="M33" s="50"/>
      <c r="N33" s="21"/>
      <c r="O33" s="21"/>
      <c r="P33" s="39"/>
    </row>
    <row r="34" spans="1:16" x14ac:dyDescent="0.25">
      <c r="A34" s="59"/>
      <c r="B34" s="24" t="s">
        <v>26</v>
      </c>
      <c r="C34" s="132" t="s">
        <v>280</v>
      </c>
      <c r="D34" s="33" t="s">
        <v>19</v>
      </c>
      <c r="E34" s="39">
        <v>1.6</v>
      </c>
      <c r="F34" s="55"/>
      <c r="G34" s="20"/>
      <c r="H34" s="60"/>
      <c r="I34" s="41"/>
      <c r="J34" s="41"/>
      <c r="K34" s="41"/>
      <c r="L34" s="41"/>
      <c r="M34" s="24"/>
      <c r="N34" s="21"/>
      <c r="O34" s="33"/>
      <c r="P34" s="39"/>
    </row>
    <row r="35" spans="1:16" x14ac:dyDescent="0.25">
      <c r="A35" s="59"/>
      <c r="B35" s="131" t="s">
        <v>100</v>
      </c>
      <c r="C35" s="132" t="s">
        <v>99</v>
      </c>
      <c r="D35" s="27"/>
      <c r="E35" s="39">
        <v>1.5</v>
      </c>
      <c r="F35" s="55"/>
      <c r="G35" s="20"/>
      <c r="H35" s="60"/>
      <c r="I35" s="41"/>
      <c r="J35" s="41"/>
      <c r="K35" s="41"/>
      <c r="L35" s="41"/>
      <c r="M35" s="24"/>
      <c r="N35" s="21"/>
      <c r="O35" s="27"/>
      <c r="P35" s="39"/>
    </row>
    <row r="36" spans="1:16" x14ac:dyDescent="0.25">
      <c r="A36" s="59"/>
      <c r="B36" s="24" t="s">
        <v>5</v>
      </c>
      <c r="C36" s="132" t="s">
        <v>206</v>
      </c>
      <c r="D36" s="33"/>
      <c r="E36" s="39">
        <v>1</v>
      </c>
      <c r="F36" s="55"/>
      <c r="G36" s="20"/>
      <c r="H36" s="60"/>
      <c r="I36" s="41"/>
      <c r="J36" s="41"/>
      <c r="K36" s="41"/>
      <c r="L36" s="41"/>
      <c r="M36" s="24"/>
      <c r="N36" s="21"/>
      <c r="O36" s="27"/>
      <c r="P36" s="39"/>
    </row>
    <row r="37" spans="1:16" x14ac:dyDescent="0.25">
      <c r="A37" s="59"/>
      <c r="B37" s="24" t="s">
        <v>46</v>
      </c>
      <c r="C37" s="133" t="s">
        <v>1</v>
      </c>
      <c r="D37" s="33"/>
      <c r="E37" s="39">
        <v>1.3</v>
      </c>
      <c r="F37" s="99"/>
      <c r="G37" s="20"/>
      <c r="H37" s="60"/>
      <c r="I37" s="41"/>
      <c r="J37" s="41"/>
      <c r="K37" s="41"/>
      <c r="L37" s="41"/>
      <c r="M37" s="24"/>
      <c r="N37" s="21"/>
      <c r="O37" s="33"/>
      <c r="P37" s="39"/>
    </row>
    <row r="38" spans="1:16" ht="23.4" x14ac:dyDescent="0.25">
      <c r="A38" s="59"/>
      <c r="B38" s="24" t="s">
        <v>28</v>
      </c>
      <c r="C38" s="133" t="s">
        <v>108</v>
      </c>
      <c r="D38" s="33" t="s">
        <v>25</v>
      </c>
      <c r="E38" s="39">
        <v>1</v>
      </c>
      <c r="F38" s="55"/>
      <c r="G38" s="20"/>
      <c r="H38" s="60"/>
      <c r="I38" s="41"/>
      <c r="J38" s="41"/>
      <c r="K38" s="41"/>
      <c r="L38" s="41"/>
      <c r="M38" s="24"/>
      <c r="N38" s="21"/>
      <c r="O38" s="33"/>
      <c r="P38" s="39"/>
    </row>
    <row r="39" spans="1:16" x14ac:dyDescent="0.25">
      <c r="A39" s="59"/>
      <c r="B39" s="24" t="s">
        <v>4</v>
      </c>
      <c r="C39" s="132" t="s">
        <v>206</v>
      </c>
      <c r="D39" s="33" t="s">
        <v>19</v>
      </c>
      <c r="E39" s="39">
        <v>1</v>
      </c>
      <c r="F39" s="55"/>
      <c r="G39" s="20"/>
      <c r="H39" s="60"/>
      <c r="I39" s="41"/>
      <c r="J39" s="41"/>
      <c r="K39" s="41"/>
      <c r="L39" s="41"/>
      <c r="M39" s="24"/>
      <c r="N39" s="21"/>
      <c r="O39" s="27"/>
      <c r="P39" s="39"/>
    </row>
    <row r="40" spans="1:16" x14ac:dyDescent="0.25">
      <c r="A40" s="59"/>
      <c r="B40" s="24" t="s">
        <v>29</v>
      </c>
      <c r="C40" s="134" t="s">
        <v>109</v>
      </c>
      <c r="D40" s="33" t="s">
        <v>32</v>
      </c>
      <c r="E40" s="39">
        <v>1.65</v>
      </c>
      <c r="F40" s="55"/>
      <c r="G40" s="20"/>
      <c r="H40" s="60"/>
      <c r="I40" s="41"/>
      <c r="J40" s="41"/>
      <c r="K40" s="41"/>
      <c r="L40" s="41"/>
      <c r="M40" s="24"/>
      <c r="N40" s="49"/>
      <c r="O40" s="27"/>
      <c r="P40" s="39"/>
    </row>
    <row r="41" spans="1:16" x14ac:dyDescent="0.25">
      <c r="A41" s="59"/>
      <c r="B41" s="24" t="s">
        <v>31</v>
      </c>
      <c r="C41" s="132" t="s">
        <v>206</v>
      </c>
      <c r="D41" s="33" t="s">
        <v>17</v>
      </c>
      <c r="E41" s="39">
        <v>1</v>
      </c>
      <c r="F41" s="55"/>
      <c r="G41" s="20"/>
      <c r="H41" s="60"/>
      <c r="I41" s="41"/>
      <c r="J41" s="41"/>
      <c r="K41" s="41"/>
      <c r="L41" s="41"/>
      <c r="M41" s="24"/>
      <c r="N41" s="21"/>
      <c r="O41" s="27"/>
      <c r="P41" s="39"/>
    </row>
    <row r="42" spans="1:16" x14ac:dyDescent="0.25">
      <c r="A42" s="61"/>
      <c r="B42" s="25" t="s">
        <v>35</v>
      </c>
      <c r="C42" s="135">
        <v>2.7</v>
      </c>
      <c r="D42" s="35" t="s">
        <v>36</v>
      </c>
      <c r="E42" s="40">
        <v>1.1499999999999999</v>
      </c>
      <c r="F42" s="58"/>
      <c r="G42" s="23"/>
      <c r="H42" s="62"/>
      <c r="I42" s="41"/>
      <c r="J42" s="41"/>
      <c r="K42" s="41"/>
      <c r="L42" s="41"/>
      <c r="M42" s="24"/>
      <c r="N42" s="21"/>
      <c r="O42" s="33"/>
      <c r="P42" s="39"/>
    </row>
    <row r="43" spans="1:16" ht="19.5" customHeight="1" x14ac:dyDescent="0.25">
      <c r="A43" s="64"/>
      <c r="B43" s="494" t="s">
        <v>20</v>
      </c>
      <c r="C43" s="136"/>
      <c r="D43" s="96"/>
      <c r="E43" s="97"/>
      <c r="F43" s="8"/>
      <c r="G43" s="380">
        <f>G12*E44*E45*E46*E47*E48*E49*E50*E51*E52</f>
        <v>320.10284591999999</v>
      </c>
      <c r="H43" s="379" t="s">
        <v>366</v>
      </c>
      <c r="I43" s="161"/>
      <c r="J43" s="41"/>
      <c r="K43" s="41"/>
      <c r="L43" s="41"/>
      <c r="M43" s="50"/>
      <c r="N43" s="21"/>
      <c r="O43" s="21"/>
      <c r="P43" s="39"/>
    </row>
    <row r="44" spans="1:16" x14ac:dyDescent="0.25">
      <c r="A44" s="59"/>
      <c r="B44" s="24" t="s">
        <v>26</v>
      </c>
      <c r="C44" s="132" t="s">
        <v>206</v>
      </c>
      <c r="D44" s="33" t="s">
        <v>19</v>
      </c>
      <c r="E44" s="39">
        <v>1</v>
      </c>
      <c r="F44" s="55"/>
      <c r="G44" s="20"/>
      <c r="H44" s="60"/>
      <c r="I44" s="41"/>
      <c r="J44" s="41"/>
      <c r="K44" s="41"/>
      <c r="L44" s="41"/>
      <c r="M44" s="24"/>
      <c r="N44" s="128"/>
      <c r="O44" s="27"/>
      <c r="P44" s="39"/>
    </row>
    <row r="45" spans="1:16" x14ac:dyDescent="0.25">
      <c r="A45" s="59"/>
      <c r="B45" s="131" t="s">
        <v>100</v>
      </c>
      <c r="C45" s="133" t="s">
        <v>99</v>
      </c>
      <c r="D45" s="27"/>
      <c r="E45" s="39">
        <v>1.5</v>
      </c>
      <c r="F45" s="55"/>
      <c r="G45" s="20"/>
      <c r="H45" s="60"/>
      <c r="I45" s="41"/>
      <c r="J45" s="41"/>
      <c r="K45" s="41"/>
      <c r="L45" s="41"/>
      <c r="M45" s="24"/>
      <c r="N45" s="21"/>
      <c r="O45" s="33"/>
      <c r="P45" s="39"/>
    </row>
    <row r="46" spans="1:16" x14ac:dyDescent="0.25">
      <c r="A46" s="59"/>
      <c r="B46" s="24" t="s">
        <v>5</v>
      </c>
      <c r="C46" s="132" t="s">
        <v>2</v>
      </c>
      <c r="D46" s="33"/>
      <c r="E46" s="39">
        <v>1.6</v>
      </c>
      <c r="F46" s="99"/>
      <c r="G46" s="20"/>
      <c r="H46" s="60"/>
      <c r="I46" s="41"/>
      <c r="J46" s="41"/>
      <c r="K46" s="41"/>
      <c r="L46" s="41"/>
      <c r="M46" s="24"/>
      <c r="N46" s="21"/>
      <c r="O46" s="33"/>
      <c r="P46" s="39"/>
    </row>
    <row r="47" spans="1:16" x14ac:dyDescent="0.25">
      <c r="A47" s="59"/>
      <c r="B47" s="24" t="s">
        <v>46</v>
      </c>
      <c r="C47" s="133" t="s">
        <v>1</v>
      </c>
      <c r="D47" s="33"/>
      <c r="E47" s="39">
        <v>1.3</v>
      </c>
      <c r="F47" s="55"/>
      <c r="G47" s="20"/>
      <c r="H47" s="60"/>
      <c r="I47" s="41"/>
      <c r="J47" s="41"/>
      <c r="K47" s="41"/>
      <c r="L47" s="41"/>
      <c r="M47" s="24"/>
      <c r="N47" s="21"/>
      <c r="O47" s="33"/>
      <c r="P47" s="39"/>
    </row>
    <row r="48" spans="1:16" ht="23.4" x14ac:dyDescent="0.25">
      <c r="A48" s="59"/>
      <c r="B48" s="24" t="s">
        <v>28</v>
      </c>
      <c r="C48" s="133" t="s">
        <v>277</v>
      </c>
      <c r="D48" s="33" t="s">
        <v>25</v>
      </c>
      <c r="E48" s="39">
        <v>1.3</v>
      </c>
      <c r="F48" s="55"/>
      <c r="G48" s="20"/>
      <c r="H48" s="60"/>
      <c r="I48" s="41"/>
      <c r="J48" s="41"/>
      <c r="K48" s="41"/>
      <c r="L48" s="41"/>
      <c r="M48" s="24"/>
      <c r="N48" s="21"/>
      <c r="O48" s="33"/>
      <c r="P48" s="39"/>
    </row>
    <row r="49" spans="1:16" x14ac:dyDescent="0.25">
      <c r="A49" s="59"/>
      <c r="B49" s="24" t="s">
        <v>4</v>
      </c>
      <c r="C49" s="132" t="s">
        <v>206</v>
      </c>
      <c r="D49" s="33" t="s">
        <v>19</v>
      </c>
      <c r="E49" s="39">
        <v>1</v>
      </c>
      <c r="F49" s="55"/>
      <c r="G49" s="20"/>
      <c r="H49" s="60"/>
      <c r="I49" s="41"/>
      <c r="J49" s="41"/>
      <c r="K49" s="41"/>
      <c r="L49" s="41"/>
      <c r="M49" s="24"/>
      <c r="N49" s="21"/>
      <c r="O49" s="33"/>
      <c r="P49" s="39"/>
    </row>
    <row r="50" spans="1:16" x14ac:dyDescent="0.25">
      <c r="A50" s="59"/>
      <c r="B50" s="24" t="s">
        <v>29</v>
      </c>
      <c r="C50" s="134" t="s">
        <v>109</v>
      </c>
      <c r="D50" s="33" t="s">
        <v>32</v>
      </c>
      <c r="E50" s="39">
        <v>1.65</v>
      </c>
      <c r="F50" s="55"/>
      <c r="G50" s="20"/>
      <c r="H50" s="60"/>
      <c r="I50" s="41"/>
      <c r="J50" s="41"/>
      <c r="K50" s="41"/>
      <c r="L50" s="41"/>
      <c r="M50" s="24"/>
      <c r="N50" s="21"/>
      <c r="O50" s="33"/>
      <c r="P50" s="39"/>
    </row>
    <row r="51" spans="1:16" x14ac:dyDescent="0.25">
      <c r="A51" s="59"/>
      <c r="B51" s="24" t="s">
        <v>31</v>
      </c>
      <c r="C51" s="132" t="s">
        <v>206</v>
      </c>
      <c r="D51" s="33" t="s">
        <v>17</v>
      </c>
      <c r="E51" s="39">
        <v>1</v>
      </c>
      <c r="F51" s="55"/>
      <c r="G51" s="20"/>
      <c r="H51" s="60"/>
      <c r="I51" s="41"/>
      <c r="J51" s="41"/>
      <c r="K51" s="41"/>
      <c r="L51" s="41"/>
      <c r="M51" s="24"/>
      <c r="N51" s="21"/>
      <c r="O51" s="27"/>
      <c r="P51" s="39"/>
    </row>
    <row r="52" spans="1:16" ht="13.8" thickBot="1" x14ac:dyDescent="0.3">
      <c r="A52" s="65"/>
      <c r="B52" s="164" t="s">
        <v>35</v>
      </c>
      <c r="C52" s="172">
        <v>2.7</v>
      </c>
      <c r="D52" s="89" t="s">
        <v>36</v>
      </c>
      <c r="E52" s="68">
        <v>1.1499999999999999</v>
      </c>
      <c r="F52" s="112"/>
      <c r="G52" s="70"/>
      <c r="H52" s="71"/>
      <c r="I52" s="41"/>
      <c r="J52" s="41"/>
      <c r="K52" s="41"/>
      <c r="L52" s="41"/>
      <c r="M52" s="24"/>
      <c r="N52" s="21"/>
      <c r="O52" s="27"/>
      <c r="P52" s="39"/>
    </row>
    <row r="53" spans="1:16" x14ac:dyDescent="0.25">
      <c r="A53" s="7"/>
      <c r="B53" s="8"/>
      <c r="C53" s="9"/>
      <c r="D53" s="10"/>
      <c r="E53" s="6"/>
      <c r="F53" s="9"/>
      <c r="G53" s="11"/>
      <c r="H53" s="12"/>
    </row>
    <row r="55" spans="1:16" x14ac:dyDescent="0.25">
      <c r="A55" s="412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</row>
    <row r="56" spans="1:16" x14ac:dyDescent="0.25">
      <c r="A56" s="414" t="s">
        <v>348</v>
      </c>
      <c r="N56" s="414"/>
      <c r="O56" s="493" t="s">
        <v>384</v>
      </c>
    </row>
  </sheetData>
  <sheetProtection sheet="1" objects="1" scenarios="1" selectLockedCells="1"/>
  <customSheetViews>
    <customSheetView guid="{53577D95-2C63-4AAC-BA60-521614B920FC}" scale="90" showGridLines="0" showRowCol="0" fitToPage="1" topLeftCell="A35">
      <selection activeCell="O56" sqref="O56"/>
      <pageMargins left="0.70866141732283472" right="0.70866141732283472" top="0.78740157480314965" bottom="0.78740157480314965" header="0.31496062992125984" footer="0.31496062992125984"/>
      <pageSetup paperSize="9" scale="64" orientation="landscape" r:id="rId1"/>
    </customSheetView>
    <customSheetView guid="{BCF61E25-243C-4CAA-8913-0F558945A257}" scale="90" showGridLines="0" showRowCol="0" fitToPage="1" topLeftCell="A35">
      <selection activeCell="O56" sqref="O56"/>
      <pageMargins left="0.70866141732283472" right="0.70866141732283472" top="0.78740157480314965" bottom="0.78740157480314965" header="0.31496062992125984" footer="0.31496062992125984"/>
      <pageSetup paperSize="9" scale="64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64"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rgb="FF00B0F0"/>
    <pageSetUpPr fitToPage="1"/>
  </sheetPr>
  <dimension ref="A1:R55"/>
  <sheetViews>
    <sheetView showGridLines="0" showRowColHeaders="0" topLeftCell="A32" zoomScale="90" zoomScaleNormal="90" workbookViewId="0">
      <selection activeCell="O55" sqref="O55"/>
    </sheetView>
  </sheetViews>
  <sheetFormatPr baseColWidth="10" defaultRowHeight="13.2" x14ac:dyDescent="0.25"/>
  <cols>
    <col min="1" max="1" width="2.33203125" customWidth="1"/>
    <col min="2" max="2" width="30" customWidth="1"/>
    <col min="3" max="3" width="10" customWidth="1"/>
    <col min="4" max="4" width="5.6640625" customWidth="1"/>
    <col min="5" max="5" width="8.88671875" customWidth="1"/>
    <col min="6" max="6" width="7.88671875" customWidth="1"/>
    <col min="7" max="7" width="15.44140625" customWidth="1"/>
    <col min="8" max="8" width="9.109375" customWidth="1"/>
    <col min="9" max="9" width="7.6640625" customWidth="1"/>
  </cols>
  <sheetData>
    <row r="1" spans="1:18" ht="18.75" customHeight="1" x14ac:dyDescent="0.25">
      <c r="A1" s="417" t="s">
        <v>57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8" ht="22.5" customHeight="1" x14ac:dyDescent="0.25">
      <c r="A2" s="212"/>
      <c r="B2" s="399" t="s">
        <v>52</v>
      </c>
      <c r="C2" s="214"/>
      <c r="D2" s="214"/>
      <c r="E2" s="218"/>
      <c r="F2" s="214"/>
      <c r="G2" s="422" t="s">
        <v>28</v>
      </c>
      <c r="H2" s="490" t="s">
        <v>81</v>
      </c>
    </row>
    <row r="3" spans="1:18" s="410" customFormat="1" ht="19.5" customHeight="1" x14ac:dyDescent="0.25">
      <c r="A3" s="451"/>
      <c r="B3" s="452"/>
      <c r="C3" s="453"/>
      <c r="D3" s="453"/>
      <c r="E3" s="454"/>
      <c r="F3" s="454"/>
      <c r="G3" s="455" t="s">
        <v>4</v>
      </c>
      <c r="H3" s="491">
        <v>0.2</v>
      </c>
    </row>
    <row r="4" spans="1:18" s="410" customFormat="1" ht="23.25" customHeight="1" x14ac:dyDescent="0.25">
      <c r="A4" s="409"/>
      <c r="B4" s="409"/>
      <c r="C4" s="409"/>
      <c r="D4" s="409"/>
      <c r="E4" s="409"/>
      <c r="F4" s="409"/>
      <c r="G4" s="405" t="s">
        <v>375</v>
      </c>
      <c r="H4" s="409"/>
    </row>
    <row r="5" spans="1:18" s="410" customFormat="1" ht="23.25" customHeight="1" thickBot="1" x14ac:dyDescent="0.3">
      <c r="A5" s="409"/>
      <c r="B5" s="409"/>
      <c r="C5" s="409"/>
      <c r="D5" s="409"/>
      <c r="E5" s="409"/>
      <c r="F5" s="409"/>
      <c r="G5" s="405" t="s">
        <v>228</v>
      </c>
      <c r="H5" s="409"/>
    </row>
    <row r="6" spans="1:18" x14ac:dyDescent="0.25">
      <c r="A6" s="237"/>
      <c r="B6" s="238" t="s">
        <v>381</v>
      </c>
      <c r="C6" s="239">
        <v>8</v>
      </c>
      <c r="D6" s="238" t="s">
        <v>13</v>
      </c>
      <c r="E6" s="242">
        <v>24</v>
      </c>
      <c r="F6" s="241" t="s">
        <v>14</v>
      </c>
      <c r="G6" s="242">
        <f>E6*C6</f>
        <v>192</v>
      </c>
      <c r="H6" s="243" t="s">
        <v>14</v>
      </c>
    </row>
    <row r="7" spans="1:18" x14ac:dyDescent="0.25">
      <c r="A7" s="244"/>
      <c r="B7" s="223" t="s">
        <v>22</v>
      </c>
      <c r="C7" s="245">
        <v>8</v>
      </c>
      <c r="D7" s="233" t="s">
        <v>13</v>
      </c>
      <c r="E7" s="248">
        <v>0.1</v>
      </c>
      <c r="F7" s="247" t="s">
        <v>14</v>
      </c>
      <c r="G7" s="248">
        <f>E7*C7</f>
        <v>0.8</v>
      </c>
      <c r="H7" s="266" t="s">
        <v>14</v>
      </c>
      <c r="I7" s="15"/>
    </row>
    <row r="8" spans="1:18" x14ac:dyDescent="0.25">
      <c r="A8" s="244"/>
      <c r="B8" s="223" t="s">
        <v>16</v>
      </c>
      <c r="C8" s="245">
        <v>40</v>
      </c>
      <c r="D8" s="233" t="s">
        <v>17</v>
      </c>
      <c r="E8" s="248">
        <v>0.35</v>
      </c>
      <c r="F8" s="230" t="s">
        <v>14</v>
      </c>
      <c r="G8" s="250">
        <f>E8*C8</f>
        <v>14</v>
      </c>
      <c r="H8" s="271" t="s">
        <v>14</v>
      </c>
    </row>
    <row r="9" spans="1:18" s="410" customFormat="1" ht="20.25" customHeight="1" x14ac:dyDescent="0.25">
      <c r="A9" s="431"/>
      <c r="B9" s="432"/>
      <c r="C9" s="433"/>
      <c r="D9" s="434"/>
      <c r="E9" s="435"/>
      <c r="F9" s="439"/>
      <c r="G9" s="437">
        <f>SUM(G6:G8)</f>
        <v>206.8</v>
      </c>
      <c r="H9" s="438" t="s">
        <v>366</v>
      </c>
    </row>
    <row r="10" spans="1:18" s="1" customFormat="1" ht="21.75" customHeight="1" x14ac:dyDescent="0.25">
      <c r="A10" s="59"/>
      <c r="B10" s="496" t="s">
        <v>278</v>
      </c>
      <c r="C10" s="21"/>
      <c r="D10" s="21"/>
      <c r="E10" s="39"/>
      <c r="F10" s="55"/>
      <c r="G10" s="154">
        <f>G8+SUM(G6:G7)*E11*E12*E13*E14*E15*E16*E17*E19*E18</f>
        <v>206.8</v>
      </c>
      <c r="H10" s="379" t="s">
        <v>366</v>
      </c>
      <c r="I10" s="161"/>
      <c r="M10" s="32"/>
      <c r="N10" s="17"/>
      <c r="O10" s="17"/>
      <c r="P10" s="18"/>
      <c r="Q10" s="19"/>
      <c r="R10" s="20"/>
    </row>
    <row r="11" spans="1:18" x14ac:dyDescent="0.25">
      <c r="A11" s="59"/>
      <c r="B11" s="131" t="s">
        <v>26</v>
      </c>
      <c r="C11" s="21" t="s">
        <v>206</v>
      </c>
      <c r="D11" s="33" t="s">
        <v>19</v>
      </c>
      <c r="E11" s="39">
        <v>1</v>
      </c>
      <c r="F11" s="55"/>
      <c r="G11" s="20"/>
      <c r="H11" s="60"/>
      <c r="L11" s="16"/>
      <c r="M11" s="24"/>
      <c r="N11" s="21"/>
      <c r="O11" s="33"/>
      <c r="P11" s="39"/>
      <c r="Q11" s="55"/>
      <c r="R11" s="20"/>
    </row>
    <row r="12" spans="1:18" x14ac:dyDescent="0.25">
      <c r="A12" s="59"/>
      <c r="B12" s="24" t="s">
        <v>100</v>
      </c>
      <c r="C12" s="21" t="s">
        <v>206</v>
      </c>
      <c r="D12" s="33"/>
      <c r="E12" s="39">
        <v>1</v>
      </c>
      <c r="F12" s="55"/>
      <c r="G12" s="20"/>
      <c r="H12" s="60"/>
      <c r="L12" s="16"/>
      <c r="M12" s="24"/>
      <c r="N12" s="21"/>
      <c r="O12" s="33"/>
      <c r="P12" s="39"/>
      <c r="Q12" s="55"/>
      <c r="R12" s="20"/>
    </row>
    <row r="13" spans="1:18" x14ac:dyDescent="0.25">
      <c r="A13" s="59"/>
      <c r="B13" s="24" t="s">
        <v>5</v>
      </c>
      <c r="C13" s="21" t="s">
        <v>206</v>
      </c>
      <c r="D13" s="33"/>
      <c r="E13" s="39">
        <v>1</v>
      </c>
      <c r="F13" s="55"/>
      <c r="G13" s="20"/>
      <c r="H13" s="60"/>
      <c r="L13" s="16"/>
      <c r="M13" s="24"/>
      <c r="N13" s="21"/>
      <c r="O13" s="33"/>
      <c r="P13" s="39"/>
      <c r="Q13" s="55"/>
      <c r="R13" s="20"/>
    </row>
    <row r="14" spans="1:18" x14ac:dyDescent="0.25">
      <c r="A14" s="59"/>
      <c r="B14" s="24" t="s">
        <v>46</v>
      </c>
      <c r="C14" s="21" t="s">
        <v>206</v>
      </c>
      <c r="D14" s="33"/>
      <c r="E14" s="39">
        <v>1</v>
      </c>
      <c r="F14" s="55"/>
      <c r="G14" s="20"/>
      <c r="H14" s="60"/>
      <c r="L14" s="24"/>
      <c r="M14" s="24"/>
      <c r="N14" s="21"/>
      <c r="O14" s="33"/>
      <c r="P14" s="39"/>
      <c r="Q14" s="39"/>
      <c r="R14" s="20"/>
    </row>
    <row r="15" spans="1:18" x14ac:dyDescent="0.25">
      <c r="A15" s="59"/>
      <c r="B15" s="24" t="s">
        <v>28</v>
      </c>
      <c r="C15" s="21">
        <v>15</v>
      </c>
      <c r="D15" s="33" t="s">
        <v>25</v>
      </c>
      <c r="E15" s="39">
        <v>1</v>
      </c>
      <c r="F15" s="101"/>
      <c r="G15" s="90"/>
      <c r="H15" s="60"/>
      <c r="I15" s="41"/>
      <c r="L15" s="45"/>
      <c r="M15" s="24"/>
      <c r="N15" s="21"/>
      <c r="O15" s="33"/>
      <c r="P15" s="39"/>
      <c r="Q15" s="98"/>
      <c r="R15" s="20"/>
    </row>
    <row r="16" spans="1:18" x14ac:dyDescent="0.25">
      <c r="A16" s="59"/>
      <c r="B16" s="24" t="s">
        <v>4</v>
      </c>
      <c r="C16" s="28">
        <v>20</v>
      </c>
      <c r="D16" s="33" t="s">
        <v>19</v>
      </c>
      <c r="E16" s="39">
        <v>1</v>
      </c>
      <c r="F16" s="100"/>
      <c r="G16" s="20"/>
      <c r="H16" s="60"/>
      <c r="I16" s="41"/>
      <c r="J16" s="41"/>
      <c r="K16" s="41"/>
      <c r="L16" s="24"/>
      <c r="M16" s="24"/>
      <c r="N16" s="21"/>
      <c r="O16" s="33"/>
      <c r="P16" s="39"/>
      <c r="Q16" s="55"/>
      <c r="R16" s="20"/>
    </row>
    <row r="17" spans="1:18" x14ac:dyDescent="0.25">
      <c r="A17" s="59"/>
      <c r="B17" s="24" t="s">
        <v>29</v>
      </c>
      <c r="C17" s="49">
        <v>0.1</v>
      </c>
      <c r="D17" s="33" t="s">
        <v>32</v>
      </c>
      <c r="E17" s="39">
        <v>1</v>
      </c>
      <c r="F17" s="55"/>
      <c r="G17" s="20"/>
      <c r="H17" s="60"/>
      <c r="I17" s="41"/>
      <c r="J17" s="41"/>
      <c r="K17" s="41"/>
      <c r="L17" s="24"/>
      <c r="M17" s="24"/>
      <c r="N17" s="21"/>
      <c r="O17" s="33"/>
      <c r="P17" s="39"/>
      <c r="Q17" s="55"/>
      <c r="R17" s="20"/>
    </row>
    <row r="18" spans="1:18" x14ac:dyDescent="0.25">
      <c r="A18" s="59"/>
      <c r="B18" s="24" t="s">
        <v>31</v>
      </c>
      <c r="C18" s="21" t="s">
        <v>206</v>
      </c>
      <c r="D18" s="33" t="s">
        <v>17</v>
      </c>
      <c r="E18" s="39">
        <v>1</v>
      </c>
      <c r="F18" s="55"/>
      <c r="G18" s="20"/>
      <c r="H18" s="60"/>
      <c r="I18" s="41"/>
      <c r="J18" s="41"/>
      <c r="K18" s="41"/>
      <c r="L18" s="24"/>
      <c r="M18" s="24"/>
      <c r="N18" s="21"/>
      <c r="O18" s="33"/>
      <c r="P18" s="39"/>
      <c r="Q18" s="55"/>
      <c r="R18" s="20"/>
    </row>
    <row r="19" spans="1:18" x14ac:dyDescent="0.25">
      <c r="A19" s="61"/>
      <c r="B19" s="25" t="s">
        <v>211</v>
      </c>
      <c r="C19" s="38" t="s">
        <v>212</v>
      </c>
      <c r="D19" s="35"/>
      <c r="E19" s="40">
        <v>1</v>
      </c>
      <c r="F19" s="58"/>
      <c r="G19" s="23"/>
      <c r="H19" s="62"/>
      <c r="I19" s="41"/>
      <c r="J19" s="41"/>
      <c r="K19" s="41"/>
      <c r="L19" s="24"/>
      <c r="M19" s="157"/>
      <c r="N19" s="21"/>
      <c r="O19" s="33"/>
      <c r="P19" s="39"/>
      <c r="Q19" s="55"/>
      <c r="R19" s="20"/>
    </row>
    <row r="20" spans="1:18" s="1" customFormat="1" ht="20.25" customHeight="1" x14ac:dyDescent="0.25">
      <c r="A20" s="59"/>
      <c r="B20" s="495" t="s">
        <v>33</v>
      </c>
      <c r="C20" s="21"/>
      <c r="D20" s="21"/>
      <c r="E20" s="39"/>
      <c r="F20" s="55"/>
      <c r="G20" s="154">
        <f>G8+SUM(G6:G7)*E21*E22*E23*E24*E25*E26*E27*E28*E29</f>
        <v>990.05000000000007</v>
      </c>
      <c r="H20" s="379" t="s">
        <v>366</v>
      </c>
      <c r="M20" s="32"/>
      <c r="N20" s="17"/>
      <c r="O20" s="17"/>
      <c r="P20" s="18"/>
      <c r="Q20" s="19"/>
      <c r="R20" s="20"/>
    </row>
    <row r="21" spans="1:18" x14ac:dyDescent="0.25">
      <c r="A21" s="59"/>
      <c r="B21" s="131" t="s">
        <v>26</v>
      </c>
      <c r="C21" s="21" t="s">
        <v>206</v>
      </c>
      <c r="D21" s="33" t="s">
        <v>19</v>
      </c>
      <c r="E21" s="39">
        <v>1</v>
      </c>
      <c r="F21" s="55"/>
      <c r="G21" s="20"/>
      <c r="H21" s="60"/>
      <c r="I21" s="161"/>
      <c r="L21" s="16"/>
      <c r="M21" s="24"/>
      <c r="N21" s="21"/>
      <c r="O21" s="33"/>
      <c r="P21" s="39"/>
      <c r="Q21" s="55"/>
      <c r="R21" s="20"/>
    </row>
    <row r="22" spans="1:18" x14ac:dyDescent="0.25">
      <c r="A22" s="59"/>
      <c r="B22" s="24" t="s">
        <v>100</v>
      </c>
      <c r="C22" s="21" t="s">
        <v>206</v>
      </c>
      <c r="D22" s="33"/>
      <c r="E22" s="39">
        <v>1</v>
      </c>
      <c r="F22" s="55"/>
      <c r="G22" s="20"/>
      <c r="H22" s="60"/>
      <c r="L22" s="16"/>
      <c r="M22" s="24"/>
      <c r="N22" s="21"/>
      <c r="O22" s="33"/>
      <c r="P22" s="39"/>
      <c r="Q22" s="55"/>
      <c r="R22" s="20"/>
    </row>
    <row r="23" spans="1:18" x14ac:dyDescent="0.25">
      <c r="A23" s="59"/>
      <c r="B23" s="24" t="s">
        <v>5</v>
      </c>
      <c r="C23" s="21" t="s">
        <v>206</v>
      </c>
      <c r="D23" s="33"/>
      <c r="E23" s="39">
        <v>1</v>
      </c>
      <c r="F23" s="55"/>
      <c r="G23" s="20"/>
      <c r="H23" s="60"/>
      <c r="L23" s="16"/>
      <c r="M23" s="24"/>
      <c r="N23" s="21"/>
      <c r="O23" s="33"/>
      <c r="P23" s="39"/>
      <c r="Q23" s="55"/>
      <c r="R23" s="20"/>
    </row>
    <row r="24" spans="1:18" x14ac:dyDescent="0.25">
      <c r="A24" s="59"/>
      <c r="B24" s="24" t="s">
        <v>46</v>
      </c>
      <c r="C24" s="21" t="s">
        <v>206</v>
      </c>
      <c r="D24" s="33"/>
      <c r="E24" s="39">
        <v>1</v>
      </c>
      <c r="F24" s="55"/>
      <c r="G24" s="20"/>
      <c r="H24" s="60"/>
      <c r="L24" s="24"/>
      <c r="M24" s="24"/>
      <c r="N24" s="21"/>
      <c r="O24" s="33"/>
      <c r="P24" s="39"/>
      <c r="Q24" s="39"/>
      <c r="R24" s="20"/>
    </row>
    <row r="25" spans="1:18" x14ac:dyDescent="0.25">
      <c r="A25" s="59"/>
      <c r="B25" s="24" t="s">
        <v>28</v>
      </c>
      <c r="C25" s="21" t="s">
        <v>282</v>
      </c>
      <c r="D25" s="33" t="s">
        <v>25</v>
      </c>
      <c r="E25" s="39">
        <v>2.7</v>
      </c>
      <c r="F25" s="101"/>
      <c r="G25" s="90"/>
      <c r="H25" s="60"/>
      <c r="I25" s="41"/>
      <c r="L25" s="45"/>
      <c r="M25" s="24"/>
      <c r="N25" s="21"/>
      <c r="O25" s="33"/>
      <c r="P25" s="39"/>
      <c r="Q25" s="98"/>
      <c r="R25" s="20"/>
    </row>
    <row r="26" spans="1:18" x14ac:dyDescent="0.25">
      <c r="A26" s="59"/>
      <c r="B26" s="24" t="s">
        <v>4</v>
      </c>
      <c r="C26" s="28" t="s">
        <v>286</v>
      </c>
      <c r="D26" s="33" t="s">
        <v>19</v>
      </c>
      <c r="E26" s="39">
        <v>1.25</v>
      </c>
      <c r="F26" s="100"/>
      <c r="G26" s="20"/>
      <c r="H26" s="60"/>
      <c r="I26" s="41"/>
      <c r="J26" s="41"/>
      <c r="K26" s="41"/>
      <c r="L26" s="24"/>
      <c r="M26" s="24"/>
      <c r="N26" s="21"/>
      <c r="O26" s="33"/>
      <c r="P26" s="39"/>
      <c r="Q26" s="55"/>
      <c r="R26" s="20"/>
    </row>
    <row r="27" spans="1:18" x14ac:dyDescent="0.25">
      <c r="A27" s="59"/>
      <c r="B27" s="24" t="s">
        <v>29</v>
      </c>
      <c r="C27" s="49" t="s">
        <v>293</v>
      </c>
      <c r="D27" s="33" t="s">
        <v>32</v>
      </c>
      <c r="E27" s="39">
        <v>1.5</v>
      </c>
      <c r="F27" s="55"/>
      <c r="G27" s="20"/>
      <c r="H27" s="60"/>
      <c r="I27" s="41"/>
      <c r="J27" s="41"/>
      <c r="K27" s="41"/>
      <c r="L27" s="24"/>
      <c r="M27" s="24"/>
      <c r="N27" s="21"/>
      <c r="O27" s="33"/>
      <c r="P27" s="39"/>
      <c r="Q27" s="55"/>
      <c r="R27" s="20"/>
    </row>
    <row r="28" spans="1:18" x14ac:dyDescent="0.25">
      <c r="A28" s="59"/>
      <c r="B28" s="24" t="s">
        <v>31</v>
      </c>
      <c r="C28" s="21" t="s">
        <v>206</v>
      </c>
      <c r="D28" s="33" t="s">
        <v>17</v>
      </c>
      <c r="E28" s="39">
        <v>1</v>
      </c>
      <c r="F28" s="55"/>
      <c r="G28" s="20"/>
      <c r="H28" s="60"/>
      <c r="I28" s="41"/>
      <c r="J28" s="41"/>
      <c r="K28" s="41"/>
      <c r="L28" s="24"/>
      <c r="M28" s="24"/>
      <c r="N28" s="21"/>
      <c r="O28" s="33"/>
      <c r="P28" s="39"/>
      <c r="Q28" s="55"/>
      <c r="R28" s="20"/>
    </row>
    <row r="29" spans="1:18" x14ac:dyDescent="0.25">
      <c r="A29" s="61"/>
      <c r="B29" s="25" t="s">
        <v>211</v>
      </c>
      <c r="C29" s="38" t="s">
        <v>212</v>
      </c>
      <c r="D29" s="35"/>
      <c r="E29" s="40">
        <v>1</v>
      </c>
      <c r="F29" s="58"/>
      <c r="G29" s="23"/>
      <c r="H29" s="62"/>
      <c r="I29" s="41"/>
      <c r="J29" s="41"/>
      <c r="K29" s="41"/>
      <c r="L29" s="24"/>
      <c r="M29" s="157"/>
      <c r="N29" s="21"/>
      <c r="O29" s="33"/>
      <c r="P29" s="39"/>
      <c r="Q29" s="55"/>
      <c r="R29" s="20"/>
    </row>
    <row r="30" spans="1:18" ht="17.25" customHeight="1" x14ac:dyDescent="0.25">
      <c r="A30" s="63"/>
      <c r="B30" s="127" t="s">
        <v>6</v>
      </c>
      <c r="C30" s="96"/>
      <c r="D30" s="96"/>
      <c r="E30" s="97"/>
      <c r="F30" s="8"/>
      <c r="G30" s="380">
        <f>G8+SUM(G6:G7)*E31*E32*E33*E34*E35*E36*E37*E38*E39</f>
        <v>2200.3520000000003</v>
      </c>
      <c r="H30" s="379" t="s">
        <v>366</v>
      </c>
      <c r="I30" s="161"/>
      <c r="J30" s="41"/>
      <c r="K30" s="41"/>
      <c r="L30" s="50"/>
      <c r="M30" s="50"/>
      <c r="N30" s="21"/>
      <c r="O30" s="21"/>
      <c r="P30" s="39"/>
      <c r="Q30" s="55"/>
      <c r="R30" s="31"/>
    </row>
    <row r="31" spans="1:18" x14ac:dyDescent="0.25">
      <c r="A31" s="59"/>
      <c r="B31" s="131" t="s">
        <v>26</v>
      </c>
      <c r="C31" s="21" t="s">
        <v>280</v>
      </c>
      <c r="D31" s="27" t="s">
        <v>19</v>
      </c>
      <c r="E31" s="39">
        <v>1.6</v>
      </c>
      <c r="F31" s="55"/>
      <c r="G31" s="20"/>
      <c r="H31" s="60"/>
      <c r="I31" s="44"/>
      <c r="J31" s="44"/>
      <c r="K31" s="44"/>
      <c r="L31" s="24"/>
      <c r="M31" s="24"/>
      <c r="N31" s="21"/>
      <c r="O31" s="33"/>
      <c r="P31" s="39"/>
      <c r="Q31" s="55"/>
      <c r="R31" s="20"/>
    </row>
    <row r="32" spans="1:18" x14ac:dyDescent="0.25">
      <c r="A32" s="59"/>
      <c r="B32" s="24" t="s">
        <v>100</v>
      </c>
      <c r="C32" s="21" t="s">
        <v>206</v>
      </c>
      <c r="D32" s="27" t="s">
        <v>18</v>
      </c>
      <c r="E32" s="39">
        <v>1</v>
      </c>
      <c r="F32" s="55"/>
      <c r="G32" s="20"/>
      <c r="H32" s="60"/>
      <c r="I32" s="41"/>
      <c r="J32" s="41"/>
      <c r="K32" s="41"/>
      <c r="L32" s="24"/>
      <c r="M32" s="24"/>
      <c r="N32" s="21"/>
      <c r="O32" s="33"/>
      <c r="P32" s="39"/>
      <c r="Q32" s="55"/>
      <c r="R32" s="20"/>
    </row>
    <row r="33" spans="1:18" x14ac:dyDescent="0.25">
      <c r="A33" s="59"/>
      <c r="B33" s="24" t="s">
        <v>5</v>
      </c>
      <c r="C33" s="21" t="s">
        <v>206</v>
      </c>
      <c r="D33" s="27"/>
      <c r="E33" s="39">
        <v>1</v>
      </c>
      <c r="F33" s="55"/>
      <c r="G33" s="20"/>
      <c r="H33" s="60"/>
      <c r="I33" s="41"/>
      <c r="J33" s="41"/>
      <c r="K33" s="41"/>
      <c r="L33" s="24"/>
      <c r="M33" s="24"/>
      <c r="N33" s="21"/>
      <c r="O33" s="33"/>
      <c r="P33" s="39"/>
      <c r="Q33" s="55"/>
      <c r="R33" s="20"/>
    </row>
    <row r="34" spans="1:18" x14ac:dyDescent="0.25">
      <c r="A34" s="59"/>
      <c r="B34" s="24" t="s">
        <v>46</v>
      </c>
      <c r="C34" s="21" t="s">
        <v>206</v>
      </c>
      <c r="D34" s="33"/>
      <c r="E34" s="39">
        <v>1</v>
      </c>
      <c r="F34" s="55"/>
      <c r="G34" s="20"/>
      <c r="H34" s="60"/>
      <c r="I34" s="41"/>
      <c r="J34" s="41"/>
      <c r="K34" s="41"/>
      <c r="L34" s="24"/>
      <c r="M34" s="24"/>
      <c r="N34" s="21"/>
      <c r="O34" s="33"/>
      <c r="P34" s="39"/>
      <c r="Q34" s="55"/>
      <c r="R34" s="20"/>
    </row>
    <row r="35" spans="1:18" x14ac:dyDescent="0.25">
      <c r="A35" s="59"/>
      <c r="B35" s="24" t="s">
        <v>28</v>
      </c>
      <c r="C35" s="21" t="s">
        <v>282</v>
      </c>
      <c r="D35" s="27" t="s">
        <v>25</v>
      </c>
      <c r="E35" s="39">
        <v>2.7</v>
      </c>
      <c r="F35" s="101"/>
      <c r="G35" s="90"/>
      <c r="H35" s="60"/>
      <c r="I35" s="41"/>
      <c r="J35" s="41"/>
      <c r="K35" s="41"/>
      <c r="L35" s="41"/>
      <c r="M35" s="24"/>
      <c r="N35" s="21"/>
      <c r="O35" s="33"/>
      <c r="P35" s="39"/>
      <c r="Q35" s="98"/>
      <c r="R35" s="20"/>
    </row>
    <row r="36" spans="1:18" x14ac:dyDescent="0.25">
      <c r="A36" s="59"/>
      <c r="B36" s="24" t="s">
        <v>4</v>
      </c>
      <c r="C36" s="28" t="s">
        <v>286</v>
      </c>
      <c r="D36" s="33" t="s">
        <v>19</v>
      </c>
      <c r="E36" s="39">
        <v>1.25</v>
      </c>
      <c r="F36" s="55"/>
      <c r="G36" s="90"/>
      <c r="H36" s="60"/>
      <c r="I36" s="41"/>
      <c r="J36" s="41"/>
      <c r="K36" s="41"/>
      <c r="L36" s="24"/>
      <c r="M36" s="24"/>
      <c r="N36" s="21"/>
      <c r="O36" s="33"/>
      <c r="P36" s="39"/>
      <c r="Q36" s="55"/>
      <c r="R36" s="20"/>
    </row>
    <row r="37" spans="1:18" x14ac:dyDescent="0.25">
      <c r="A37" s="59"/>
      <c r="B37" s="24" t="s">
        <v>29</v>
      </c>
      <c r="C37" s="49" t="s">
        <v>294</v>
      </c>
      <c r="D37" s="27" t="s">
        <v>32</v>
      </c>
      <c r="E37" s="39">
        <v>2.1</v>
      </c>
      <c r="F37" s="55"/>
      <c r="G37" s="20"/>
      <c r="H37" s="60"/>
      <c r="I37" s="41"/>
      <c r="J37" s="41"/>
      <c r="K37" s="41"/>
      <c r="L37" s="24"/>
      <c r="M37" s="24"/>
      <c r="N37" s="21"/>
      <c r="O37" s="33"/>
      <c r="P37" s="39"/>
      <c r="Q37" s="55"/>
      <c r="R37" s="20"/>
    </row>
    <row r="38" spans="1:18" x14ac:dyDescent="0.25">
      <c r="A38" s="59"/>
      <c r="B38" s="24" t="s">
        <v>31</v>
      </c>
      <c r="C38" s="21" t="s">
        <v>206</v>
      </c>
      <c r="D38" s="33" t="s">
        <v>17</v>
      </c>
      <c r="E38" s="39">
        <v>1</v>
      </c>
      <c r="F38" s="55"/>
      <c r="G38" s="20"/>
      <c r="H38" s="60"/>
      <c r="I38" s="41"/>
      <c r="J38" s="41"/>
      <c r="K38" s="41"/>
      <c r="L38" s="24"/>
      <c r="M38" s="24"/>
      <c r="N38" s="21"/>
      <c r="O38" s="33"/>
      <c r="P38" s="39"/>
      <c r="Q38" s="55"/>
      <c r="R38" s="20"/>
    </row>
    <row r="39" spans="1:18" x14ac:dyDescent="0.25">
      <c r="A39" s="61"/>
      <c r="B39" s="25" t="s">
        <v>211</v>
      </c>
      <c r="C39" s="38" t="s">
        <v>212</v>
      </c>
      <c r="D39" s="30"/>
      <c r="E39" s="40">
        <v>1</v>
      </c>
      <c r="F39" s="58"/>
      <c r="G39" s="23"/>
      <c r="H39" s="62"/>
      <c r="I39" s="41"/>
      <c r="J39" s="41"/>
      <c r="K39" s="41"/>
      <c r="L39" s="24"/>
      <c r="M39" s="157"/>
      <c r="N39" s="21"/>
      <c r="O39" s="33"/>
      <c r="P39" s="39"/>
      <c r="Q39" s="55"/>
      <c r="R39" s="20"/>
    </row>
    <row r="40" spans="1:18" ht="18.75" customHeight="1" x14ac:dyDescent="0.25">
      <c r="A40" s="64"/>
      <c r="B40" s="494" t="s">
        <v>20</v>
      </c>
      <c r="C40" s="96"/>
      <c r="D40" s="96"/>
      <c r="E40" s="97"/>
      <c r="F40" s="8"/>
      <c r="G40" s="380">
        <f>G8+SUM(G6:G7)*E41*E42*E43*E44*E45*E46*E47*E48*E49</f>
        <v>4014.2144000000003</v>
      </c>
      <c r="H40" s="379" t="s">
        <v>366</v>
      </c>
      <c r="I40" s="161"/>
      <c r="J40" s="41"/>
      <c r="K40" s="41"/>
      <c r="L40" s="50"/>
      <c r="M40" s="50"/>
      <c r="N40" s="21"/>
      <c r="O40" s="21"/>
      <c r="P40" s="39"/>
      <c r="Q40" s="55"/>
      <c r="R40" s="31"/>
    </row>
    <row r="41" spans="1:18" x14ac:dyDescent="0.25">
      <c r="A41" s="59"/>
      <c r="B41" s="131" t="s">
        <v>26</v>
      </c>
      <c r="C41" s="21" t="s">
        <v>206</v>
      </c>
      <c r="D41" s="27" t="s">
        <v>19</v>
      </c>
      <c r="E41" s="39">
        <v>1</v>
      </c>
      <c r="F41" s="55"/>
      <c r="G41" s="20"/>
      <c r="H41" s="60"/>
      <c r="J41" s="44"/>
      <c r="K41" s="44"/>
      <c r="L41" s="24"/>
      <c r="M41" s="24"/>
      <c r="N41" s="21"/>
      <c r="O41" s="33"/>
      <c r="P41" s="39"/>
      <c r="Q41" s="55"/>
      <c r="R41" s="20"/>
    </row>
    <row r="42" spans="1:18" x14ac:dyDescent="0.25">
      <c r="A42" s="59"/>
      <c r="B42" s="24" t="s">
        <v>100</v>
      </c>
      <c r="C42" s="21" t="s">
        <v>206</v>
      </c>
      <c r="D42" s="27"/>
      <c r="E42" s="39">
        <v>1</v>
      </c>
      <c r="F42" s="55"/>
      <c r="G42" s="20"/>
      <c r="H42" s="60"/>
      <c r="I42" s="41"/>
      <c r="J42" s="41"/>
      <c r="K42" s="41"/>
      <c r="L42" s="24"/>
      <c r="M42" s="24"/>
      <c r="N42" s="21"/>
      <c r="O42" s="33"/>
      <c r="P42" s="39"/>
      <c r="Q42" s="55"/>
      <c r="R42" s="20"/>
    </row>
    <row r="43" spans="1:18" x14ac:dyDescent="0.25">
      <c r="A43" s="59"/>
      <c r="B43" s="24" t="s">
        <v>5</v>
      </c>
      <c r="C43" s="21" t="s">
        <v>206</v>
      </c>
      <c r="D43" s="27"/>
      <c r="E43" s="39">
        <v>1</v>
      </c>
      <c r="F43" s="55"/>
      <c r="G43" s="20"/>
      <c r="H43" s="60"/>
      <c r="I43" s="41"/>
      <c r="J43" s="41"/>
      <c r="K43" s="41"/>
      <c r="L43" s="24"/>
      <c r="M43" s="24"/>
      <c r="N43" s="21"/>
      <c r="O43" s="33"/>
      <c r="P43" s="39"/>
      <c r="Q43" s="55"/>
      <c r="R43" s="20"/>
    </row>
    <row r="44" spans="1:18" x14ac:dyDescent="0.25">
      <c r="A44" s="59"/>
      <c r="B44" s="24" t="s">
        <v>46</v>
      </c>
      <c r="C44" s="21" t="s">
        <v>206</v>
      </c>
      <c r="D44" s="33"/>
      <c r="E44" s="39">
        <v>1</v>
      </c>
      <c r="F44" s="55"/>
      <c r="G44" s="20"/>
      <c r="H44" s="60"/>
      <c r="I44" s="41"/>
      <c r="J44" s="41"/>
      <c r="K44" s="41"/>
      <c r="L44" s="24"/>
      <c r="M44" s="24"/>
      <c r="N44" s="21"/>
      <c r="O44" s="33"/>
      <c r="P44" s="39"/>
      <c r="Q44" s="55"/>
      <c r="R44" s="20"/>
    </row>
    <row r="45" spans="1:18" x14ac:dyDescent="0.25">
      <c r="A45" s="59"/>
      <c r="B45" s="24" t="s">
        <v>28</v>
      </c>
      <c r="C45" s="21" t="s">
        <v>108</v>
      </c>
      <c r="D45" s="27" t="s">
        <v>25</v>
      </c>
      <c r="E45" s="39">
        <v>5.2</v>
      </c>
      <c r="F45" s="101"/>
      <c r="G45" s="90"/>
      <c r="H45" s="60"/>
      <c r="I45" s="41"/>
      <c r="J45" s="41"/>
      <c r="K45" s="41"/>
      <c r="L45" s="24"/>
      <c r="M45" s="24"/>
      <c r="N45" s="21"/>
      <c r="O45" s="33"/>
      <c r="P45" s="39"/>
      <c r="Q45" s="98"/>
      <c r="R45" s="20"/>
    </row>
    <row r="46" spans="1:18" x14ac:dyDescent="0.25">
      <c r="A46" s="59"/>
      <c r="B46" s="24" t="s">
        <v>4</v>
      </c>
      <c r="C46" s="28" t="s">
        <v>218</v>
      </c>
      <c r="D46" s="27" t="s">
        <v>19</v>
      </c>
      <c r="E46" s="39">
        <v>1.9</v>
      </c>
      <c r="F46" s="101"/>
      <c r="G46" s="20"/>
      <c r="H46" s="60"/>
      <c r="I46" s="41"/>
      <c r="L46" s="45"/>
      <c r="M46" s="24"/>
      <c r="N46" s="21"/>
      <c r="O46" s="33"/>
      <c r="P46" s="39"/>
      <c r="Q46" s="98"/>
      <c r="R46" s="20"/>
    </row>
    <row r="47" spans="1:18" x14ac:dyDescent="0.25">
      <c r="A47" s="59"/>
      <c r="B47" s="24" t="s">
        <v>29</v>
      </c>
      <c r="C47" s="49" t="s">
        <v>294</v>
      </c>
      <c r="D47" s="27" t="s">
        <v>32</v>
      </c>
      <c r="E47" s="39">
        <v>2.1</v>
      </c>
      <c r="F47" s="55"/>
      <c r="G47" s="20"/>
      <c r="H47" s="60"/>
      <c r="L47" s="24"/>
      <c r="M47" s="24"/>
      <c r="N47" s="21"/>
      <c r="O47" s="33"/>
      <c r="P47" s="39"/>
      <c r="Q47" s="55"/>
      <c r="R47" s="20"/>
    </row>
    <row r="48" spans="1:18" x14ac:dyDescent="0.25">
      <c r="A48" s="59"/>
      <c r="B48" s="24" t="s">
        <v>31</v>
      </c>
      <c r="C48" s="21" t="s">
        <v>206</v>
      </c>
      <c r="D48" s="33" t="s">
        <v>17</v>
      </c>
      <c r="E48" s="39">
        <v>1</v>
      </c>
      <c r="F48" s="55"/>
      <c r="G48" s="20"/>
      <c r="H48" s="60"/>
      <c r="L48" s="24"/>
      <c r="M48" s="24"/>
      <c r="N48" s="21"/>
      <c r="O48" s="33"/>
      <c r="P48" s="39"/>
      <c r="Q48" s="55"/>
      <c r="R48" s="20"/>
    </row>
    <row r="49" spans="1:18" ht="13.8" thickBot="1" x14ac:dyDescent="0.3">
      <c r="A49" s="65"/>
      <c r="B49" s="164" t="s">
        <v>211</v>
      </c>
      <c r="C49" s="66" t="s">
        <v>212</v>
      </c>
      <c r="D49" s="67"/>
      <c r="E49" s="68">
        <v>1</v>
      </c>
      <c r="F49" s="112"/>
      <c r="G49" s="70"/>
      <c r="H49" s="71"/>
      <c r="L49" s="24"/>
      <c r="M49" s="157"/>
      <c r="N49" s="21"/>
      <c r="O49" s="33"/>
      <c r="P49" s="39"/>
      <c r="Q49" s="55"/>
      <c r="R49" s="20"/>
    </row>
    <row r="50" spans="1:18" x14ac:dyDescent="0.25">
      <c r="A50" s="7"/>
      <c r="B50" s="8"/>
      <c r="C50" s="9"/>
      <c r="D50" s="10"/>
      <c r="E50" s="6"/>
      <c r="F50" s="9"/>
      <c r="G50" s="11"/>
      <c r="H50" s="12"/>
    </row>
    <row r="51" spans="1:18" x14ac:dyDescent="0.25">
      <c r="A51" s="401"/>
      <c r="B51" s="402" t="s">
        <v>331</v>
      </c>
      <c r="C51" s="401"/>
      <c r="D51" s="401"/>
      <c r="E51" s="401"/>
      <c r="F51" s="401"/>
      <c r="G51" s="401"/>
      <c r="H51" s="401"/>
    </row>
    <row r="52" spans="1:18" x14ac:dyDescent="0.25">
      <c r="A52" s="403"/>
      <c r="B52" s="404" t="s">
        <v>333</v>
      </c>
      <c r="C52" s="403"/>
      <c r="D52" s="403"/>
      <c r="E52" s="403"/>
      <c r="F52" s="403"/>
      <c r="G52" s="403"/>
      <c r="H52" s="403"/>
    </row>
    <row r="53" spans="1:18" x14ac:dyDescent="0.25">
      <c r="A53" s="7"/>
      <c r="B53" s="8"/>
      <c r="C53" s="9"/>
      <c r="D53" s="10"/>
      <c r="E53" s="6"/>
      <c r="F53" s="9"/>
      <c r="G53" s="11"/>
      <c r="H53" s="12"/>
    </row>
    <row r="54" spans="1:18" x14ac:dyDescent="0.25">
      <c r="A54" s="412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pans="1:18" x14ac:dyDescent="0.25">
      <c r="A55" s="414" t="s">
        <v>348</v>
      </c>
      <c r="N55" s="414"/>
      <c r="O55" s="493" t="s">
        <v>384</v>
      </c>
    </row>
  </sheetData>
  <sheetProtection sheet="1" objects="1" scenarios="1" selectLockedCells="1"/>
  <customSheetViews>
    <customSheetView guid="{53577D95-2C63-4AAC-BA60-521614B920FC}" scale="90" showGridLines="0" showRowCol="0" fitToPage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9" scale="76" orientation="landscape" r:id="rId1"/>
    </customSheetView>
    <customSheetView guid="{BCF61E25-243C-4CAA-8913-0F558945A257}" scale="90" showGridLines="0" showRowCol="0" fitToPage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9" scale="7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6"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rgb="FF00B0F0"/>
    <pageSetUpPr fitToPage="1"/>
  </sheetPr>
  <dimension ref="A1:O57"/>
  <sheetViews>
    <sheetView showGridLines="0" showRowColHeaders="0" topLeftCell="A35" zoomScale="90" zoomScaleNormal="90" workbookViewId="0">
      <selection activeCell="O57" sqref="O57"/>
    </sheetView>
  </sheetViews>
  <sheetFormatPr baseColWidth="10" defaultRowHeight="13.2" x14ac:dyDescent="0.25"/>
  <cols>
    <col min="1" max="1" width="2.33203125" customWidth="1"/>
    <col min="2" max="2" width="29.6640625" customWidth="1"/>
    <col min="3" max="3" width="10" customWidth="1"/>
    <col min="4" max="4" width="6.5546875" customWidth="1"/>
    <col min="5" max="5" width="8.88671875" customWidth="1"/>
    <col min="6" max="6" width="7.88671875" customWidth="1"/>
    <col min="7" max="7" width="15.44140625" customWidth="1"/>
    <col min="8" max="8" width="9.88671875" customWidth="1"/>
    <col min="9" max="9" width="7.6640625" customWidth="1"/>
  </cols>
  <sheetData>
    <row r="1" spans="1:10" ht="18.75" customHeight="1" x14ac:dyDescent="0.25">
      <c r="A1" s="457" t="s">
        <v>79</v>
      </c>
      <c r="B1" s="274"/>
      <c r="C1" s="274"/>
      <c r="D1" s="274"/>
      <c r="E1" s="275" t="s">
        <v>7</v>
      </c>
      <c r="F1" s="275"/>
      <c r="G1" s="262"/>
      <c r="H1" s="276"/>
      <c r="J1" s="501" t="s">
        <v>370</v>
      </c>
    </row>
    <row r="2" spans="1:10" ht="18" customHeight="1" x14ac:dyDescent="0.25">
      <c r="A2" s="219"/>
      <c r="B2" s="459" t="s">
        <v>198</v>
      </c>
      <c r="C2" s="213"/>
      <c r="D2" s="213"/>
      <c r="E2" s="247"/>
      <c r="F2" s="213"/>
      <c r="G2" s="445" t="s">
        <v>28</v>
      </c>
      <c r="H2" s="488" t="s">
        <v>81</v>
      </c>
    </row>
    <row r="3" spans="1:10" ht="18" customHeight="1" x14ac:dyDescent="0.25">
      <c r="A3" s="219"/>
      <c r="B3" s="459" t="s">
        <v>199</v>
      </c>
      <c r="C3" s="213"/>
      <c r="D3" s="213"/>
      <c r="E3" s="247"/>
      <c r="F3" s="213"/>
      <c r="G3" s="263" t="s">
        <v>4</v>
      </c>
      <c r="H3" s="252">
        <v>0.2</v>
      </c>
    </row>
    <row r="4" spans="1:10" ht="24" customHeight="1" x14ac:dyDescent="0.25">
      <c r="A4" s="219"/>
      <c r="B4" s="459"/>
      <c r="C4" s="213"/>
      <c r="D4" s="213"/>
      <c r="E4" s="247"/>
      <c r="F4" s="213"/>
      <c r="G4" s="282" t="s">
        <v>83</v>
      </c>
      <c r="H4" s="472" t="s">
        <v>357</v>
      </c>
    </row>
    <row r="5" spans="1:10" s="410" customFormat="1" ht="19.5" customHeight="1" x14ac:dyDescent="0.25">
      <c r="A5" s="464"/>
      <c r="B5" s="452"/>
      <c r="C5" s="453"/>
      <c r="D5" s="453"/>
      <c r="E5" s="454"/>
      <c r="F5" s="454"/>
      <c r="G5" s="464" t="s">
        <v>82</v>
      </c>
      <c r="H5" s="489" t="s">
        <v>84</v>
      </c>
    </row>
    <row r="6" spans="1:10" s="410" customFormat="1" ht="23.25" customHeight="1" x14ac:dyDescent="0.25">
      <c r="A6" s="468"/>
      <c r="B6" s="468"/>
      <c r="C6" s="468"/>
      <c r="D6" s="468"/>
      <c r="E6" s="468"/>
      <c r="F6" s="468"/>
      <c r="G6" s="469" t="s">
        <v>376</v>
      </c>
      <c r="H6" s="468"/>
    </row>
    <row r="7" spans="1:10" s="410" customFormat="1" ht="23.25" customHeight="1" thickBot="1" x14ac:dyDescent="0.3">
      <c r="A7" s="468"/>
      <c r="B7" s="468"/>
      <c r="C7" s="468"/>
      <c r="D7" s="468"/>
      <c r="E7" s="468"/>
      <c r="F7" s="468"/>
      <c r="G7" s="468" t="s">
        <v>223</v>
      </c>
      <c r="H7" s="468"/>
    </row>
    <row r="8" spans="1:10" x14ac:dyDescent="0.25">
      <c r="A8" s="237"/>
      <c r="B8" s="265" t="s">
        <v>381</v>
      </c>
      <c r="C8" s="239">
        <v>4.5</v>
      </c>
      <c r="D8" s="238" t="s">
        <v>13</v>
      </c>
      <c r="E8" s="240">
        <v>24</v>
      </c>
      <c r="F8" s="241" t="s">
        <v>14</v>
      </c>
      <c r="G8" s="240">
        <f>E8*C8</f>
        <v>108</v>
      </c>
      <c r="H8" s="277" t="s">
        <v>14</v>
      </c>
    </row>
    <row r="9" spans="1:10" x14ac:dyDescent="0.25">
      <c r="A9" s="244"/>
      <c r="B9" s="223" t="s">
        <v>382</v>
      </c>
      <c r="C9" s="245">
        <v>2.5</v>
      </c>
      <c r="D9" s="233" t="s">
        <v>13</v>
      </c>
      <c r="E9" s="246">
        <v>20</v>
      </c>
      <c r="F9" s="247" t="s">
        <v>14</v>
      </c>
      <c r="G9" s="246">
        <f>E9*C9</f>
        <v>50</v>
      </c>
      <c r="H9" s="266" t="s">
        <v>14</v>
      </c>
    </row>
    <row r="10" spans="1:10" x14ac:dyDescent="0.25">
      <c r="A10" s="244"/>
      <c r="B10" s="223" t="s">
        <v>85</v>
      </c>
      <c r="C10" s="245">
        <v>4.5</v>
      </c>
      <c r="D10" s="233" t="s">
        <v>13</v>
      </c>
      <c r="E10" s="248">
        <v>0.1</v>
      </c>
      <c r="F10" s="247" t="s">
        <v>14</v>
      </c>
      <c r="G10" s="246">
        <f>E10*C10</f>
        <v>0.45</v>
      </c>
      <c r="H10" s="266" t="s">
        <v>14</v>
      </c>
      <c r="I10" s="15"/>
    </row>
    <row r="11" spans="1:10" x14ac:dyDescent="0.25">
      <c r="A11" s="244"/>
      <c r="B11" s="223" t="s">
        <v>86</v>
      </c>
      <c r="C11" s="245">
        <v>2.5</v>
      </c>
      <c r="D11" s="233" t="s">
        <v>13</v>
      </c>
      <c r="E11" s="248">
        <v>9.6</v>
      </c>
      <c r="F11" s="247" t="s">
        <v>14</v>
      </c>
      <c r="G11" s="246">
        <f>E11*C11</f>
        <v>24</v>
      </c>
      <c r="H11" s="266" t="s">
        <v>14</v>
      </c>
      <c r="I11" s="15"/>
    </row>
    <row r="12" spans="1:10" x14ac:dyDescent="0.25">
      <c r="A12" s="244"/>
      <c r="B12" s="223" t="s">
        <v>87</v>
      </c>
      <c r="C12" s="245">
        <v>2.5</v>
      </c>
      <c r="D12" s="233" t="s">
        <v>13</v>
      </c>
      <c r="E12" s="248">
        <v>37.32</v>
      </c>
      <c r="F12" s="230" t="s">
        <v>14</v>
      </c>
      <c r="G12" s="293">
        <f>E12*C12</f>
        <v>93.3</v>
      </c>
      <c r="H12" s="266" t="s">
        <v>14</v>
      </c>
    </row>
    <row r="13" spans="1:10" s="410" customFormat="1" ht="25.5" customHeight="1" x14ac:dyDescent="0.25">
      <c r="A13" s="431"/>
      <c r="B13" s="432"/>
      <c r="C13" s="433"/>
      <c r="D13" s="434"/>
      <c r="E13" s="435"/>
      <c r="F13" s="439"/>
      <c r="G13" s="470">
        <f>SUM(G8:G12)</f>
        <v>275.75</v>
      </c>
      <c r="H13" s="471" t="s">
        <v>366</v>
      </c>
    </row>
    <row r="14" spans="1:10" s="1" customFormat="1" ht="18.75" customHeight="1" x14ac:dyDescent="0.25">
      <c r="A14" s="59"/>
      <c r="B14" s="496" t="s">
        <v>278</v>
      </c>
      <c r="C14" s="21"/>
      <c r="D14" s="21"/>
      <c r="E14" s="39"/>
      <c r="F14" s="19"/>
      <c r="G14" s="154">
        <f>+G13*E15*E16*E17*E18*E19*E20*E21*E22*E23</f>
        <v>275.75</v>
      </c>
      <c r="H14" s="379" t="s">
        <v>366</v>
      </c>
      <c r="I14" s="160"/>
    </row>
    <row r="15" spans="1:10" x14ac:dyDescent="0.25">
      <c r="A15" s="59"/>
      <c r="B15" s="131" t="s">
        <v>26</v>
      </c>
      <c r="C15" s="21" t="s">
        <v>206</v>
      </c>
      <c r="D15" s="33" t="s">
        <v>19</v>
      </c>
      <c r="E15" s="39">
        <v>1</v>
      </c>
      <c r="F15" s="19"/>
      <c r="G15" s="154"/>
      <c r="H15" s="379"/>
    </row>
    <row r="16" spans="1:10" x14ac:dyDescent="0.25">
      <c r="A16" s="59"/>
      <c r="B16" s="24" t="s">
        <v>100</v>
      </c>
      <c r="C16" s="21" t="s">
        <v>206</v>
      </c>
      <c r="D16" s="33"/>
      <c r="E16" s="39">
        <v>1</v>
      </c>
      <c r="F16" s="19"/>
      <c r="G16" s="20"/>
      <c r="H16" s="60"/>
    </row>
    <row r="17" spans="1:14" x14ac:dyDescent="0.25">
      <c r="A17" s="59"/>
      <c r="B17" s="24" t="s">
        <v>5</v>
      </c>
      <c r="C17" s="21" t="s">
        <v>206</v>
      </c>
      <c r="D17" s="33"/>
      <c r="E17" s="39">
        <v>1</v>
      </c>
      <c r="F17" s="19"/>
      <c r="G17" s="20"/>
      <c r="H17" s="60"/>
    </row>
    <row r="18" spans="1:14" x14ac:dyDescent="0.25">
      <c r="A18" s="59"/>
      <c r="B18" s="24" t="s">
        <v>46</v>
      </c>
      <c r="C18" s="21" t="s">
        <v>206</v>
      </c>
      <c r="D18" s="33"/>
      <c r="E18" s="39">
        <v>1</v>
      </c>
      <c r="F18" s="19"/>
      <c r="G18" s="20"/>
      <c r="H18" s="60"/>
    </row>
    <row r="19" spans="1:14" x14ac:dyDescent="0.25">
      <c r="A19" s="59"/>
      <c r="B19" s="24" t="s">
        <v>28</v>
      </c>
      <c r="C19" s="21">
        <v>15</v>
      </c>
      <c r="D19" s="33" t="s">
        <v>25</v>
      </c>
      <c r="E19" s="39">
        <v>1</v>
      </c>
      <c r="F19" s="19"/>
      <c r="G19" s="20"/>
      <c r="H19" s="60"/>
      <c r="I19" s="14"/>
    </row>
    <row r="20" spans="1:14" x14ac:dyDescent="0.25">
      <c r="A20" s="59"/>
      <c r="B20" s="24" t="s">
        <v>4</v>
      </c>
      <c r="C20" s="28">
        <v>20</v>
      </c>
      <c r="D20" s="33" t="s">
        <v>19</v>
      </c>
      <c r="E20" s="39">
        <v>1</v>
      </c>
      <c r="F20" s="19"/>
      <c r="G20" s="20"/>
      <c r="H20" s="60"/>
      <c r="I20" s="41"/>
    </row>
    <row r="21" spans="1:14" x14ac:dyDescent="0.25">
      <c r="A21" s="59"/>
      <c r="B21" s="24" t="s">
        <v>29</v>
      </c>
      <c r="C21" s="21" t="s">
        <v>109</v>
      </c>
      <c r="D21" s="33" t="s">
        <v>32</v>
      </c>
      <c r="E21" s="39">
        <v>1</v>
      </c>
      <c r="F21" s="19"/>
      <c r="G21" s="20"/>
      <c r="H21" s="60"/>
      <c r="I21" s="41"/>
    </row>
    <row r="22" spans="1:14" x14ac:dyDescent="0.25">
      <c r="A22" s="59"/>
      <c r="B22" s="24" t="s">
        <v>31</v>
      </c>
      <c r="C22" s="21">
        <v>0</v>
      </c>
      <c r="D22" s="33" t="s">
        <v>17</v>
      </c>
      <c r="E22" s="39">
        <v>1</v>
      </c>
      <c r="F22" s="19"/>
      <c r="G22" s="20"/>
      <c r="H22" s="60"/>
      <c r="I22" s="41"/>
    </row>
    <row r="23" spans="1:14" x14ac:dyDescent="0.25">
      <c r="A23" s="59"/>
      <c r="B23" s="25" t="s">
        <v>35</v>
      </c>
      <c r="C23" s="21" t="s">
        <v>206</v>
      </c>
      <c r="D23" s="33" t="s">
        <v>36</v>
      </c>
      <c r="E23" s="39">
        <v>1</v>
      </c>
      <c r="F23" s="19"/>
      <c r="G23" s="20"/>
      <c r="H23" s="62"/>
      <c r="N23" s="473"/>
    </row>
    <row r="24" spans="1:14" s="1" customFormat="1" ht="19.5" customHeight="1" x14ac:dyDescent="0.25">
      <c r="A24" s="81"/>
      <c r="B24" s="495" t="s">
        <v>33</v>
      </c>
      <c r="C24" s="103"/>
      <c r="D24" s="103"/>
      <c r="E24" s="104"/>
      <c r="F24" s="177"/>
      <c r="G24" s="381">
        <f>G13*E25*E26*E27*E28*E29*E30*E31*E32*E33</f>
        <v>1228.8109374999999</v>
      </c>
      <c r="H24" s="379" t="s">
        <v>366</v>
      </c>
      <c r="I24" s="160"/>
    </row>
    <row r="25" spans="1:14" x14ac:dyDescent="0.25">
      <c r="A25" s="59"/>
      <c r="B25" s="131" t="s">
        <v>26</v>
      </c>
      <c r="C25" s="21" t="s">
        <v>206</v>
      </c>
      <c r="D25" s="33" t="s">
        <v>19</v>
      </c>
      <c r="E25" s="39">
        <v>1</v>
      </c>
      <c r="F25" s="19"/>
      <c r="G25" s="20"/>
      <c r="H25" s="60"/>
    </row>
    <row r="26" spans="1:14" x14ac:dyDescent="0.25">
      <c r="A26" s="59"/>
      <c r="B26" s="24" t="s">
        <v>100</v>
      </c>
      <c r="C26" s="21" t="s">
        <v>206</v>
      </c>
      <c r="D26" s="33"/>
      <c r="E26" s="39">
        <v>1</v>
      </c>
      <c r="F26" s="19"/>
      <c r="G26" s="20"/>
      <c r="H26" s="60"/>
    </row>
    <row r="27" spans="1:14" x14ac:dyDescent="0.25">
      <c r="A27" s="59"/>
      <c r="B27" s="24" t="s">
        <v>5</v>
      </c>
      <c r="C27" s="21" t="s">
        <v>206</v>
      </c>
      <c r="D27" s="33"/>
      <c r="E27" s="39">
        <v>1</v>
      </c>
      <c r="F27" s="19"/>
      <c r="G27" s="20"/>
      <c r="H27" s="60"/>
    </row>
    <row r="28" spans="1:14" x14ac:dyDescent="0.25">
      <c r="A28" s="59"/>
      <c r="B28" s="24" t="s">
        <v>46</v>
      </c>
      <c r="C28" s="21" t="s">
        <v>206</v>
      </c>
      <c r="D28" s="33"/>
      <c r="E28" s="39">
        <v>1</v>
      </c>
      <c r="F28" s="19"/>
      <c r="G28" s="20"/>
      <c r="H28" s="60"/>
    </row>
    <row r="29" spans="1:14" x14ac:dyDescent="0.25">
      <c r="A29" s="59"/>
      <c r="B29" s="24" t="s">
        <v>28</v>
      </c>
      <c r="C29" s="21" t="s">
        <v>282</v>
      </c>
      <c r="D29" s="27" t="s">
        <v>25</v>
      </c>
      <c r="E29" s="39">
        <v>3.1</v>
      </c>
      <c r="F29" s="19"/>
      <c r="G29" s="20"/>
      <c r="H29" s="60"/>
      <c r="I29" s="41"/>
    </row>
    <row r="30" spans="1:14" x14ac:dyDescent="0.25">
      <c r="A30" s="59"/>
      <c r="B30" s="24" t="s">
        <v>4</v>
      </c>
      <c r="C30" s="28" t="s">
        <v>219</v>
      </c>
      <c r="D30" s="33" t="s">
        <v>19</v>
      </c>
      <c r="E30" s="39">
        <v>1.25</v>
      </c>
      <c r="F30" s="19"/>
      <c r="G30" s="20"/>
      <c r="H30" s="60"/>
      <c r="I30" s="41"/>
    </row>
    <row r="31" spans="1:14" x14ac:dyDescent="0.25">
      <c r="A31" s="59"/>
      <c r="B31" s="24" t="s">
        <v>29</v>
      </c>
      <c r="C31" s="21" t="s">
        <v>109</v>
      </c>
      <c r="D31" s="33" t="s">
        <v>32</v>
      </c>
      <c r="E31" s="39">
        <v>1</v>
      </c>
      <c r="F31" s="19"/>
      <c r="G31" s="20"/>
      <c r="H31" s="60"/>
      <c r="I31" s="41"/>
    </row>
    <row r="32" spans="1:14" x14ac:dyDescent="0.25">
      <c r="A32" s="59"/>
      <c r="B32" s="24" t="s">
        <v>31</v>
      </c>
      <c r="C32" s="21">
        <v>3</v>
      </c>
      <c r="D32" s="33" t="s">
        <v>17</v>
      </c>
      <c r="E32" s="39">
        <v>1.1499999999999999</v>
      </c>
      <c r="F32" s="19"/>
      <c r="G32" s="20"/>
      <c r="H32" s="60"/>
      <c r="I32" s="41"/>
    </row>
    <row r="33" spans="1:12" x14ac:dyDescent="0.25">
      <c r="A33" s="61"/>
      <c r="B33" s="25" t="s">
        <v>35</v>
      </c>
      <c r="C33" s="38" t="s">
        <v>206</v>
      </c>
      <c r="D33" s="35" t="s">
        <v>36</v>
      </c>
      <c r="E33" s="40">
        <v>1</v>
      </c>
      <c r="F33" s="22"/>
      <c r="G33" s="23"/>
      <c r="H33" s="62"/>
    </row>
    <row r="34" spans="1:12" ht="18.75" customHeight="1" x14ac:dyDescent="0.25">
      <c r="A34" s="80"/>
      <c r="B34" s="152" t="s">
        <v>6</v>
      </c>
      <c r="C34" s="106"/>
      <c r="D34" s="106"/>
      <c r="E34" s="107"/>
      <c r="F34" s="176"/>
      <c r="G34" s="382">
        <f>G13*E35*E36*E37*E38*E39*E40*E41*E42*E43</f>
        <v>1966.0975000000003</v>
      </c>
      <c r="H34" s="379" t="s">
        <v>366</v>
      </c>
      <c r="I34" s="160"/>
    </row>
    <row r="35" spans="1:12" x14ac:dyDescent="0.25">
      <c r="A35" s="59"/>
      <c r="B35" s="131" t="s">
        <v>26</v>
      </c>
      <c r="C35" s="21" t="s">
        <v>280</v>
      </c>
      <c r="D35" s="27" t="s">
        <v>19</v>
      </c>
      <c r="E35" s="39">
        <v>1.6</v>
      </c>
      <c r="F35" s="19"/>
      <c r="G35" s="20"/>
      <c r="H35" s="60"/>
      <c r="I35" s="44"/>
      <c r="J35" s="72"/>
      <c r="K35" s="72"/>
      <c r="L35" s="72"/>
    </row>
    <row r="36" spans="1:12" x14ac:dyDescent="0.25">
      <c r="A36" s="59"/>
      <c r="B36" s="24" t="s">
        <v>100</v>
      </c>
      <c r="C36" s="21" t="s">
        <v>206</v>
      </c>
      <c r="D36" s="27"/>
      <c r="E36" s="39">
        <v>1</v>
      </c>
      <c r="F36" s="19"/>
      <c r="G36" s="20"/>
      <c r="H36" s="60"/>
    </row>
    <row r="37" spans="1:12" x14ac:dyDescent="0.25">
      <c r="A37" s="59"/>
      <c r="B37" s="24" t="s">
        <v>5</v>
      </c>
      <c r="C37" s="21" t="s">
        <v>206</v>
      </c>
      <c r="D37" s="27"/>
      <c r="E37" s="39">
        <v>1</v>
      </c>
      <c r="F37" s="19"/>
      <c r="G37" s="20"/>
      <c r="H37" s="60"/>
    </row>
    <row r="38" spans="1:12" x14ac:dyDescent="0.25">
      <c r="A38" s="59"/>
      <c r="B38" s="24" t="s">
        <v>46</v>
      </c>
      <c r="C38" s="21" t="s">
        <v>206</v>
      </c>
      <c r="D38" s="33"/>
      <c r="E38" s="39">
        <v>1</v>
      </c>
      <c r="F38" s="19"/>
      <c r="G38" s="20"/>
      <c r="H38" s="60"/>
      <c r="J38" s="564"/>
    </row>
    <row r="39" spans="1:12" x14ac:dyDescent="0.25">
      <c r="A39" s="59"/>
      <c r="B39" s="24" t="s">
        <v>28</v>
      </c>
      <c r="C39" s="21" t="s">
        <v>282</v>
      </c>
      <c r="D39" s="27" t="s">
        <v>25</v>
      </c>
      <c r="E39" s="39">
        <v>3.1</v>
      </c>
      <c r="F39" s="19"/>
      <c r="G39" s="20"/>
      <c r="H39" s="60"/>
    </row>
    <row r="40" spans="1:12" x14ac:dyDescent="0.25">
      <c r="A40" s="59"/>
      <c r="B40" s="24" t="s">
        <v>4</v>
      </c>
      <c r="C40" s="28" t="s">
        <v>219</v>
      </c>
      <c r="D40" s="33" t="s">
        <v>19</v>
      </c>
      <c r="E40" s="39">
        <v>1.25</v>
      </c>
      <c r="F40" s="19"/>
      <c r="G40" s="20"/>
      <c r="H40" s="60"/>
    </row>
    <row r="41" spans="1:12" x14ac:dyDescent="0.25">
      <c r="A41" s="59"/>
      <c r="B41" s="24" t="s">
        <v>29</v>
      </c>
      <c r="C41" s="21" t="s">
        <v>109</v>
      </c>
      <c r="D41" s="33" t="s">
        <v>32</v>
      </c>
      <c r="E41" s="39">
        <v>1</v>
      </c>
      <c r="F41" s="19"/>
      <c r="G41" s="20"/>
      <c r="H41" s="60"/>
    </row>
    <row r="42" spans="1:12" x14ac:dyDescent="0.25">
      <c r="A42" s="59"/>
      <c r="B42" s="24" t="s">
        <v>31</v>
      </c>
      <c r="C42" s="21">
        <v>3</v>
      </c>
      <c r="D42" s="33" t="s">
        <v>17</v>
      </c>
      <c r="E42" s="39">
        <v>1.1499999999999999</v>
      </c>
      <c r="F42" s="19"/>
      <c r="G42" s="20"/>
      <c r="H42" s="60"/>
    </row>
    <row r="43" spans="1:12" x14ac:dyDescent="0.25">
      <c r="A43" s="61"/>
      <c r="B43" s="25" t="s">
        <v>35</v>
      </c>
      <c r="C43" s="38" t="s">
        <v>206</v>
      </c>
      <c r="D43" s="30" t="s">
        <v>36</v>
      </c>
      <c r="E43" s="40">
        <v>1</v>
      </c>
      <c r="F43" s="22"/>
      <c r="G43" s="23"/>
      <c r="H43" s="62"/>
    </row>
    <row r="44" spans="1:12" ht="20.25" customHeight="1" x14ac:dyDescent="0.25">
      <c r="A44" s="78"/>
      <c r="B44" s="494" t="s">
        <v>20</v>
      </c>
      <c r="C44" s="106"/>
      <c r="D44" s="106"/>
      <c r="E44" s="107"/>
      <c r="F44" s="176"/>
      <c r="G44" s="382">
        <f>+G13*E45*E46*E47*E48*E49*E50*E51*E52*E53</f>
        <v>2993.5420000000004</v>
      </c>
      <c r="H44" s="379" t="s">
        <v>366</v>
      </c>
      <c r="I44" s="160"/>
    </row>
    <row r="45" spans="1:12" x14ac:dyDescent="0.25">
      <c r="A45" s="59"/>
      <c r="B45" s="131" t="s">
        <v>26</v>
      </c>
      <c r="C45" s="21" t="s">
        <v>206</v>
      </c>
      <c r="D45" s="27" t="s">
        <v>19</v>
      </c>
      <c r="E45" s="39">
        <v>1</v>
      </c>
      <c r="F45" s="19"/>
      <c r="G45" s="20"/>
      <c r="H45" s="60"/>
      <c r="I45" s="160"/>
    </row>
    <row r="46" spans="1:12" x14ac:dyDescent="0.25">
      <c r="A46" s="59"/>
      <c r="B46" s="24" t="s">
        <v>100</v>
      </c>
      <c r="C46" s="21" t="s">
        <v>206</v>
      </c>
      <c r="D46" s="27"/>
      <c r="E46" s="39">
        <v>1</v>
      </c>
      <c r="F46" s="19"/>
      <c r="G46" s="20"/>
      <c r="H46" s="60"/>
    </row>
    <row r="47" spans="1:12" x14ac:dyDescent="0.25">
      <c r="A47" s="59"/>
      <c r="B47" s="24" t="s">
        <v>5</v>
      </c>
      <c r="C47" s="21" t="s">
        <v>206</v>
      </c>
      <c r="D47" s="27"/>
      <c r="E47" s="39">
        <v>1</v>
      </c>
      <c r="F47" s="19"/>
      <c r="G47" s="20"/>
      <c r="H47" s="60"/>
    </row>
    <row r="48" spans="1:12" x14ac:dyDescent="0.25">
      <c r="A48" s="59"/>
      <c r="B48" s="24" t="s">
        <v>46</v>
      </c>
      <c r="C48" s="21" t="s">
        <v>206</v>
      </c>
      <c r="D48" s="33"/>
      <c r="E48" s="39">
        <v>1</v>
      </c>
      <c r="F48" s="19"/>
      <c r="G48" s="20"/>
      <c r="H48" s="60"/>
    </row>
    <row r="49" spans="1:15" x14ac:dyDescent="0.25">
      <c r="A49" s="59"/>
      <c r="B49" s="24" t="s">
        <v>28</v>
      </c>
      <c r="C49" s="21" t="s">
        <v>108</v>
      </c>
      <c r="D49" s="27" t="s">
        <v>25</v>
      </c>
      <c r="E49" s="39">
        <v>5.9</v>
      </c>
      <c r="F49" s="19"/>
      <c r="G49" s="20"/>
      <c r="H49" s="60"/>
    </row>
    <row r="50" spans="1:15" x14ac:dyDescent="0.25">
      <c r="A50" s="59"/>
      <c r="B50" s="24" t="s">
        <v>4</v>
      </c>
      <c r="C50" s="28" t="s">
        <v>218</v>
      </c>
      <c r="D50" s="27" t="s">
        <v>19</v>
      </c>
      <c r="E50" s="39">
        <v>1.6</v>
      </c>
      <c r="F50" s="19"/>
      <c r="G50" s="20"/>
      <c r="H50" s="60"/>
    </row>
    <row r="51" spans="1:15" x14ac:dyDescent="0.25">
      <c r="A51" s="59"/>
      <c r="B51" s="24" t="s">
        <v>29</v>
      </c>
      <c r="C51" s="21" t="s">
        <v>109</v>
      </c>
      <c r="D51" s="33" t="s">
        <v>32</v>
      </c>
      <c r="E51" s="39">
        <v>1</v>
      </c>
      <c r="F51" s="19"/>
      <c r="G51" s="20"/>
      <c r="H51" s="60"/>
      <c r="I51" s="14"/>
    </row>
    <row r="52" spans="1:15" x14ac:dyDescent="0.25">
      <c r="A52" s="59"/>
      <c r="B52" s="24" t="s">
        <v>31</v>
      </c>
      <c r="C52" s="21">
        <v>3</v>
      </c>
      <c r="D52" s="33" t="s">
        <v>17</v>
      </c>
      <c r="E52" s="39">
        <v>1.1499999999999999</v>
      </c>
      <c r="F52" s="19"/>
      <c r="G52" s="20"/>
      <c r="H52" s="60"/>
      <c r="I52" s="14"/>
    </row>
    <row r="53" spans="1:15" ht="13.8" thickBot="1" x14ac:dyDescent="0.3">
      <c r="A53" s="65"/>
      <c r="B53" s="164" t="s">
        <v>35</v>
      </c>
      <c r="C53" s="66" t="s">
        <v>206</v>
      </c>
      <c r="D53" s="67" t="s">
        <v>36</v>
      </c>
      <c r="E53" s="68">
        <v>1</v>
      </c>
      <c r="F53" s="69"/>
      <c r="G53" s="70"/>
      <c r="H53" s="71"/>
    </row>
    <row r="54" spans="1:15" x14ac:dyDescent="0.25">
      <c r="A54" s="7"/>
      <c r="B54" s="8"/>
      <c r="C54" s="9"/>
      <c r="D54" s="10"/>
      <c r="E54" s="6"/>
      <c r="F54" s="9"/>
      <c r="G54" s="11"/>
      <c r="H54" s="12"/>
    </row>
    <row r="56" spans="1:15" x14ac:dyDescent="0.25">
      <c r="A56" s="412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</row>
    <row r="57" spans="1:15" x14ac:dyDescent="0.25">
      <c r="A57" s="414" t="s">
        <v>348</v>
      </c>
      <c r="N57" s="414"/>
      <c r="O57" s="493" t="s">
        <v>384</v>
      </c>
    </row>
  </sheetData>
  <sheetProtection sheet="1" objects="1" scenarios="1" selectLockedCells="1" selectUnlockedCells="1"/>
  <customSheetViews>
    <customSheetView guid="{53577D95-2C63-4AAC-BA60-521614B920FC}" scale="90" showGridLines="0" showRowCol="0" fitToPage="1" topLeftCell="A35">
      <selection activeCell="O57" sqref="O57"/>
      <pageMargins left="0.70866141732283472" right="0.70866141732283472" top="0.78740157480314965" bottom="0.78740157480314965" header="0.31496062992125984" footer="0.31496062992125984"/>
      <pageSetup paperSize="9" scale="64" orientation="landscape" r:id="rId1"/>
    </customSheetView>
    <customSheetView guid="{BCF61E25-243C-4CAA-8913-0F558945A257}" scale="90" showGridLines="0" showRowCol="0" fitToPage="1" topLeftCell="A35">
      <selection activeCell="O57" sqref="O57"/>
      <pageMargins left="0.70866141732283472" right="0.70866141732283472" top="0.78740157480314965" bottom="0.78740157480314965" header="0.31496062992125984" footer="0.31496062992125984"/>
      <pageSetup paperSize="9" scale="64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64"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rgb="FF00B0F0"/>
    <pageSetUpPr fitToPage="1"/>
  </sheetPr>
  <dimension ref="A1:S57"/>
  <sheetViews>
    <sheetView showGridLines="0" showRowColHeaders="0" topLeftCell="A32" zoomScale="90" zoomScaleNormal="90" workbookViewId="0">
      <selection activeCell="O54" sqref="O54"/>
    </sheetView>
  </sheetViews>
  <sheetFormatPr baseColWidth="10" defaultRowHeight="13.2" x14ac:dyDescent="0.25"/>
  <cols>
    <col min="1" max="1" width="2.33203125" customWidth="1"/>
    <col min="2" max="2" width="25.88671875" customWidth="1"/>
    <col min="3" max="3" width="10" customWidth="1"/>
    <col min="4" max="4" width="6.5546875" customWidth="1"/>
    <col min="5" max="5" width="8.88671875" customWidth="1"/>
    <col min="6" max="6" width="7.88671875" customWidth="1"/>
    <col min="7" max="7" width="15.44140625" customWidth="1"/>
    <col min="8" max="8" width="9.109375" customWidth="1"/>
    <col min="9" max="9" width="7.6640625" customWidth="1"/>
  </cols>
  <sheetData>
    <row r="1" spans="1:19" ht="18.75" customHeight="1" x14ac:dyDescent="0.25">
      <c r="A1" s="417" t="s">
        <v>110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9" ht="33" customHeight="1" x14ac:dyDescent="0.25">
      <c r="A2" s="212"/>
      <c r="B2" s="588" t="s">
        <v>321</v>
      </c>
      <c r="C2" s="589"/>
      <c r="D2" s="589"/>
      <c r="E2" s="589"/>
      <c r="F2" s="590"/>
      <c r="G2" s="422" t="s">
        <v>112</v>
      </c>
      <c r="H2" s="253" t="s">
        <v>113</v>
      </c>
    </row>
    <row r="3" spans="1:19" ht="15.75" customHeight="1" x14ac:dyDescent="0.25">
      <c r="A3" s="212"/>
      <c r="B3" s="474"/>
      <c r="C3" s="474"/>
      <c r="D3" s="474"/>
      <c r="E3" s="474"/>
      <c r="F3" s="474"/>
      <c r="G3" s="282" t="s">
        <v>28</v>
      </c>
      <c r="H3" s="283" t="s">
        <v>70</v>
      </c>
    </row>
    <row r="4" spans="1:19" s="410" customFormat="1" ht="17.25" customHeight="1" x14ac:dyDescent="0.25">
      <c r="A4" s="451"/>
      <c r="B4" s="452"/>
      <c r="C4" s="453"/>
      <c r="D4" s="453"/>
      <c r="E4" s="454"/>
      <c r="F4" s="454"/>
      <c r="G4" s="464" t="s">
        <v>29</v>
      </c>
      <c r="H4" s="448" t="s">
        <v>96</v>
      </c>
    </row>
    <row r="5" spans="1:19" s="410" customFormat="1" ht="24" customHeight="1" x14ac:dyDescent="0.25">
      <c r="A5" s="409"/>
      <c r="B5" s="409"/>
      <c r="C5" s="409"/>
      <c r="D5" s="409"/>
      <c r="E5" s="409"/>
      <c r="F5" s="409"/>
      <c r="G5" s="405" t="s">
        <v>377</v>
      </c>
      <c r="H5" s="409"/>
    </row>
    <row r="6" spans="1:19" s="410" customFormat="1" ht="24" customHeight="1" thickBot="1" x14ac:dyDescent="0.3">
      <c r="A6" s="409"/>
      <c r="B6" s="409"/>
      <c r="C6" s="409"/>
      <c r="D6" s="409"/>
      <c r="E6" s="409"/>
      <c r="F6" s="409"/>
      <c r="G6" s="405" t="s">
        <v>244</v>
      </c>
      <c r="H6" s="409"/>
    </row>
    <row r="7" spans="1:19" x14ac:dyDescent="0.25">
      <c r="A7" s="237"/>
      <c r="B7" s="265" t="s">
        <v>382</v>
      </c>
      <c r="C7" s="278">
        <v>1.2</v>
      </c>
      <c r="D7" s="265" t="s">
        <v>13</v>
      </c>
      <c r="E7" s="240">
        <v>20</v>
      </c>
      <c r="F7" s="279" t="s">
        <v>14</v>
      </c>
      <c r="G7" s="240">
        <f>E7*C7</f>
        <v>24</v>
      </c>
      <c r="H7" s="277" t="s">
        <v>14</v>
      </c>
      <c r="I7" s="41"/>
      <c r="J7" s="41"/>
      <c r="K7" s="41"/>
      <c r="L7" s="41"/>
    </row>
    <row r="8" spans="1:19" x14ac:dyDescent="0.25">
      <c r="A8" s="244"/>
      <c r="B8" s="223" t="s">
        <v>115</v>
      </c>
      <c r="C8" s="259">
        <v>1.2</v>
      </c>
      <c r="D8" s="223" t="s">
        <v>13</v>
      </c>
      <c r="E8" s="246">
        <v>24</v>
      </c>
      <c r="F8" s="280" t="s">
        <v>14</v>
      </c>
      <c r="G8" s="246">
        <f>E8*C8</f>
        <v>28.799999999999997</v>
      </c>
      <c r="H8" s="266" t="s">
        <v>14</v>
      </c>
      <c r="I8" s="41"/>
      <c r="J8" s="41"/>
      <c r="K8" s="41"/>
      <c r="L8" s="41"/>
    </row>
    <row r="9" spans="1:19" x14ac:dyDescent="0.25">
      <c r="A9" s="244"/>
      <c r="B9" s="223" t="s">
        <v>114</v>
      </c>
      <c r="C9" s="259">
        <v>1.2</v>
      </c>
      <c r="D9" s="223" t="s">
        <v>13</v>
      </c>
      <c r="E9" s="246">
        <v>38.4</v>
      </c>
      <c r="F9" s="260" t="s">
        <v>14</v>
      </c>
      <c r="G9" s="250">
        <f>E9*C9</f>
        <v>46.08</v>
      </c>
      <c r="H9" s="271" t="s">
        <v>14</v>
      </c>
      <c r="I9" s="41"/>
      <c r="J9" s="41"/>
      <c r="K9" s="41"/>
      <c r="L9" s="41"/>
    </row>
    <row r="10" spans="1:19" s="410" customFormat="1" ht="21.75" customHeight="1" x14ac:dyDescent="0.25">
      <c r="A10" s="431"/>
      <c r="B10" s="432"/>
      <c r="C10" s="467"/>
      <c r="D10" s="432"/>
      <c r="E10" s="437"/>
      <c r="F10" s="439"/>
      <c r="G10" s="437">
        <f>SUM(G7:G9)</f>
        <v>98.88</v>
      </c>
      <c r="H10" s="438" t="s">
        <v>366</v>
      </c>
      <c r="I10" s="291"/>
      <c r="J10" s="291"/>
      <c r="K10" s="291"/>
      <c r="L10" s="291"/>
      <c r="N10" s="475"/>
      <c r="O10" s="476"/>
      <c r="P10" s="477"/>
      <c r="Q10" s="478"/>
      <c r="R10" s="479"/>
      <c r="S10" s="480"/>
    </row>
    <row r="11" spans="1:19" s="1" customFormat="1" ht="20.25" customHeight="1" x14ac:dyDescent="0.25">
      <c r="A11" s="59"/>
      <c r="B11" s="496" t="s">
        <v>278</v>
      </c>
      <c r="C11" s="21"/>
      <c r="D11" s="21"/>
      <c r="E11" s="39"/>
      <c r="F11" s="20"/>
      <c r="G11" s="154">
        <f>+G10*E12*E13*E14*E15*E16*E17*E18*E19*E20</f>
        <v>98.88</v>
      </c>
      <c r="H11" s="379" t="s">
        <v>366</v>
      </c>
      <c r="I11" s="160"/>
      <c r="J11" s="90"/>
      <c r="K11" s="90"/>
      <c r="L11" s="90"/>
      <c r="M11" s="32"/>
      <c r="N11" s="32"/>
      <c r="O11" s="17"/>
      <c r="P11" s="17"/>
      <c r="Q11" s="18"/>
      <c r="R11" s="55"/>
      <c r="S11" s="20"/>
    </row>
    <row r="12" spans="1:19" x14ac:dyDescent="0.25">
      <c r="A12" s="59"/>
      <c r="B12" s="131" t="s">
        <v>26</v>
      </c>
      <c r="C12" s="21" t="s">
        <v>206</v>
      </c>
      <c r="D12" s="33" t="s">
        <v>19</v>
      </c>
      <c r="E12" s="39">
        <v>1</v>
      </c>
      <c r="F12" s="55"/>
      <c r="G12" s="20"/>
      <c r="H12" s="60"/>
      <c r="I12" s="41"/>
      <c r="J12" s="41"/>
      <c r="K12" s="41"/>
      <c r="L12" s="41"/>
      <c r="M12" s="24"/>
      <c r="N12" s="24"/>
      <c r="O12" s="21"/>
      <c r="P12" s="33"/>
      <c r="Q12" s="39"/>
      <c r="R12" s="55"/>
      <c r="S12" s="20"/>
    </row>
    <row r="13" spans="1:19" x14ac:dyDescent="0.25">
      <c r="A13" s="59"/>
      <c r="B13" s="24" t="s">
        <v>100</v>
      </c>
      <c r="C13" s="21" t="s">
        <v>206</v>
      </c>
      <c r="D13" s="33"/>
      <c r="E13" s="39">
        <v>1</v>
      </c>
      <c r="F13" s="55"/>
      <c r="G13" s="20"/>
      <c r="H13" s="60"/>
      <c r="I13" s="41"/>
      <c r="J13" s="41"/>
      <c r="K13" s="41"/>
      <c r="L13" s="41"/>
      <c r="M13" s="24"/>
      <c r="N13" s="24"/>
      <c r="O13" s="21"/>
      <c r="P13" s="33"/>
      <c r="Q13" s="39"/>
      <c r="R13" s="55"/>
      <c r="S13" s="20"/>
    </row>
    <row r="14" spans="1:19" x14ac:dyDescent="0.25">
      <c r="A14" s="59"/>
      <c r="B14" s="24" t="s">
        <v>5</v>
      </c>
      <c r="C14" s="21" t="s">
        <v>206</v>
      </c>
      <c r="D14" s="33"/>
      <c r="E14" s="39">
        <v>1</v>
      </c>
      <c r="F14" s="55"/>
      <c r="G14" s="20"/>
      <c r="H14" s="60"/>
      <c r="I14" s="41"/>
      <c r="J14" s="41"/>
      <c r="K14" s="41"/>
      <c r="L14" s="41"/>
      <c r="M14" s="24"/>
      <c r="N14" s="24"/>
      <c r="O14" s="21"/>
      <c r="P14" s="33"/>
      <c r="Q14" s="39"/>
      <c r="R14" s="55"/>
      <c r="S14" s="20"/>
    </row>
    <row r="15" spans="1:19" x14ac:dyDescent="0.25">
      <c r="A15" s="59"/>
      <c r="B15" s="131" t="s">
        <v>46</v>
      </c>
      <c r="C15" s="21" t="s">
        <v>206</v>
      </c>
      <c r="D15" s="33"/>
      <c r="E15" s="39">
        <v>1</v>
      </c>
      <c r="F15" s="55"/>
      <c r="G15" s="20"/>
      <c r="H15" s="60"/>
      <c r="I15" s="41"/>
      <c r="J15" s="41"/>
      <c r="K15" s="41"/>
      <c r="L15" s="41"/>
      <c r="M15" s="24"/>
      <c r="N15" s="24"/>
      <c r="O15" s="21"/>
      <c r="P15" s="33"/>
      <c r="Q15" s="39"/>
      <c r="R15" s="55"/>
      <c r="S15" s="20"/>
    </row>
    <row r="16" spans="1:19" x14ac:dyDescent="0.25">
      <c r="A16" s="59"/>
      <c r="B16" s="24" t="s">
        <v>28</v>
      </c>
      <c r="C16" s="21">
        <v>15</v>
      </c>
      <c r="D16" s="33" t="s">
        <v>25</v>
      </c>
      <c r="E16" s="39">
        <v>1</v>
      </c>
      <c r="F16" s="55"/>
      <c r="G16" s="20"/>
      <c r="H16" s="60"/>
      <c r="I16" s="41"/>
      <c r="J16" s="41"/>
      <c r="K16" s="41"/>
      <c r="L16" s="41"/>
      <c r="M16" s="24"/>
      <c r="N16" s="24"/>
      <c r="O16" s="21"/>
      <c r="P16" s="33"/>
      <c r="Q16" s="39"/>
      <c r="R16" s="55"/>
      <c r="S16" s="20"/>
    </row>
    <row r="17" spans="1:19" x14ac:dyDescent="0.25">
      <c r="A17" s="59"/>
      <c r="B17" s="24" t="s">
        <v>4</v>
      </c>
      <c r="C17" s="21" t="s">
        <v>206</v>
      </c>
      <c r="D17" s="33" t="s">
        <v>19</v>
      </c>
      <c r="E17" s="39">
        <v>1</v>
      </c>
      <c r="F17" s="55"/>
      <c r="G17" s="20"/>
      <c r="H17" s="60"/>
      <c r="I17" s="41"/>
      <c r="J17" s="41"/>
      <c r="K17" s="41"/>
      <c r="L17" s="41"/>
      <c r="M17" s="24"/>
      <c r="N17" s="24"/>
      <c r="O17" s="21"/>
      <c r="P17" s="33"/>
      <c r="Q17" s="39"/>
      <c r="R17" s="55"/>
      <c r="S17" s="20"/>
    </row>
    <row r="18" spans="1:19" x14ac:dyDescent="0.25">
      <c r="A18" s="59"/>
      <c r="B18" s="24" t="s">
        <v>29</v>
      </c>
      <c r="C18" s="49" t="s">
        <v>283</v>
      </c>
      <c r="D18" s="33" t="s">
        <v>32</v>
      </c>
      <c r="E18" s="39">
        <v>1</v>
      </c>
      <c r="F18" s="55"/>
      <c r="G18" s="20"/>
      <c r="H18" s="60"/>
      <c r="I18" s="41"/>
      <c r="J18" s="41"/>
      <c r="K18" s="41"/>
      <c r="L18" s="41"/>
      <c r="M18" s="24"/>
      <c r="N18" s="24"/>
      <c r="O18" s="49"/>
      <c r="P18" s="33"/>
      <c r="Q18" s="39"/>
      <c r="R18" s="55"/>
      <c r="S18" s="20"/>
    </row>
    <row r="19" spans="1:19" x14ac:dyDescent="0.25">
      <c r="A19" s="59"/>
      <c r="B19" s="24" t="s">
        <v>31</v>
      </c>
      <c r="C19" s="21" t="s">
        <v>206</v>
      </c>
      <c r="D19" s="33" t="s">
        <v>17</v>
      </c>
      <c r="E19" s="39">
        <v>1</v>
      </c>
      <c r="F19" s="55"/>
      <c r="G19" s="20"/>
      <c r="H19" s="60"/>
      <c r="I19" s="41"/>
      <c r="J19" s="41"/>
      <c r="K19" s="41"/>
      <c r="L19" s="41"/>
      <c r="M19" s="24"/>
      <c r="N19" s="24"/>
      <c r="O19" s="21"/>
      <c r="P19" s="33"/>
      <c r="Q19" s="39"/>
      <c r="R19" s="55"/>
      <c r="S19" s="31"/>
    </row>
    <row r="20" spans="1:19" x14ac:dyDescent="0.25">
      <c r="A20" s="61"/>
      <c r="B20" s="25" t="s">
        <v>116</v>
      </c>
      <c r="C20" s="38" t="s">
        <v>206</v>
      </c>
      <c r="D20" s="35" t="s">
        <v>36</v>
      </c>
      <c r="E20" s="40">
        <v>1</v>
      </c>
      <c r="F20" s="58"/>
      <c r="G20" s="23"/>
      <c r="H20" s="62"/>
      <c r="I20" s="41"/>
      <c r="J20" s="41"/>
      <c r="K20" s="41"/>
      <c r="L20" s="41"/>
      <c r="M20" s="24"/>
      <c r="N20" s="24"/>
      <c r="O20" s="21"/>
      <c r="P20" s="33"/>
      <c r="Q20" s="39"/>
      <c r="R20" s="55"/>
      <c r="S20" s="20"/>
    </row>
    <row r="21" spans="1:19" s="1" customFormat="1" ht="19.5" customHeight="1" x14ac:dyDescent="0.25">
      <c r="A21" s="59"/>
      <c r="B21" s="495" t="s">
        <v>33</v>
      </c>
      <c r="C21" s="21"/>
      <c r="D21" s="21"/>
      <c r="E21" s="39"/>
      <c r="F21" s="20"/>
      <c r="G21" s="154">
        <f>G10*E22*E23*E24*E25*E26*E27*E28*E29*E30</f>
        <v>311.47199999999998</v>
      </c>
      <c r="H21" s="379" t="s">
        <v>366</v>
      </c>
      <c r="I21" s="160"/>
      <c r="J21" s="90"/>
      <c r="K21" s="90"/>
      <c r="L21" s="90"/>
      <c r="M21" s="32"/>
      <c r="N21" s="32"/>
      <c r="O21" s="17"/>
      <c r="P21" s="17"/>
      <c r="Q21" s="18"/>
      <c r="R21" s="55"/>
      <c r="S21" s="20"/>
    </row>
    <row r="22" spans="1:19" x14ac:dyDescent="0.25">
      <c r="A22" s="59"/>
      <c r="B22" s="131" t="s">
        <v>26</v>
      </c>
      <c r="C22" s="21" t="s">
        <v>206</v>
      </c>
      <c r="D22" s="33" t="s">
        <v>19</v>
      </c>
      <c r="E22" s="39">
        <v>1</v>
      </c>
      <c r="F22" s="55"/>
      <c r="G22" s="20"/>
      <c r="H22" s="60"/>
      <c r="I22" s="41"/>
      <c r="J22" s="41"/>
      <c r="K22" s="41"/>
      <c r="L22" s="41"/>
      <c r="M22" s="24"/>
      <c r="N22" s="24"/>
      <c r="O22" s="21"/>
      <c r="P22" s="33"/>
      <c r="Q22" s="39"/>
      <c r="R22" s="55"/>
      <c r="S22" s="20"/>
    </row>
    <row r="23" spans="1:19" x14ac:dyDescent="0.25">
      <c r="A23" s="59"/>
      <c r="B23" s="24" t="s">
        <v>100</v>
      </c>
      <c r="C23" s="21" t="s">
        <v>206</v>
      </c>
      <c r="D23" s="33"/>
      <c r="E23" s="39">
        <v>1</v>
      </c>
      <c r="F23" s="55"/>
      <c r="G23" s="20"/>
      <c r="H23" s="60"/>
      <c r="I23" s="41"/>
      <c r="J23" s="41"/>
      <c r="K23" s="41"/>
      <c r="L23" s="41"/>
      <c r="M23" s="24"/>
      <c r="N23" s="24"/>
      <c r="O23" s="21"/>
      <c r="P23" s="33"/>
      <c r="Q23" s="39"/>
      <c r="R23" s="55"/>
      <c r="S23" s="20"/>
    </row>
    <row r="24" spans="1:19" x14ac:dyDescent="0.25">
      <c r="A24" s="59"/>
      <c r="B24" s="24" t="s">
        <v>5</v>
      </c>
      <c r="C24" s="21" t="s">
        <v>206</v>
      </c>
      <c r="D24" s="33"/>
      <c r="E24" s="39">
        <v>1</v>
      </c>
      <c r="F24" s="55"/>
      <c r="G24" s="20"/>
      <c r="H24" s="60"/>
      <c r="I24" s="41"/>
      <c r="J24" s="41"/>
      <c r="K24" s="41"/>
      <c r="L24" s="41"/>
      <c r="M24" s="24"/>
      <c r="N24" s="24"/>
      <c r="O24" s="21"/>
      <c r="P24" s="33"/>
      <c r="Q24" s="39"/>
      <c r="R24" s="55"/>
      <c r="S24" s="20"/>
    </row>
    <row r="25" spans="1:19" x14ac:dyDescent="0.25">
      <c r="A25" s="59"/>
      <c r="B25" s="131" t="s">
        <v>46</v>
      </c>
      <c r="C25" s="21" t="s">
        <v>206</v>
      </c>
      <c r="D25" s="33"/>
      <c r="E25" s="39">
        <v>1</v>
      </c>
      <c r="F25" s="55"/>
      <c r="G25" s="20"/>
      <c r="H25" s="60"/>
      <c r="I25" s="41"/>
      <c r="J25" s="41"/>
      <c r="K25" s="41"/>
      <c r="L25" s="41"/>
      <c r="M25" s="24"/>
      <c r="N25" s="24"/>
      <c r="O25" s="21"/>
      <c r="P25" s="33"/>
      <c r="Q25" s="39"/>
      <c r="R25" s="55"/>
      <c r="S25" s="20"/>
    </row>
    <row r="26" spans="1:19" x14ac:dyDescent="0.25">
      <c r="A26" s="59"/>
      <c r="B26" s="24" t="s">
        <v>28</v>
      </c>
      <c r="C26" s="21" t="s">
        <v>282</v>
      </c>
      <c r="D26" s="33" t="s">
        <v>25</v>
      </c>
      <c r="E26" s="39">
        <v>2.1</v>
      </c>
      <c r="F26" s="55"/>
      <c r="G26" s="20"/>
      <c r="H26" s="60"/>
      <c r="I26" s="41"/>
      <c r="J26" s="41"/>
      <c r="K26" s="41"/>
      <c r="L26" s="41"/>
      <c r="M26" s="24"/>
      <c r="N26" s="24"/>
      <c r="O26" s="21"/>
      <c r="P26" s="33"/>
      <c r="Q26" s="39"/>
      <c r="R26" s="55"/>
      <c r="S26" s="20"/>
    </row>
    <row r="27" spans="1:19" x14ac:dyDescent="0.25">
      <c r="A27" s="59"/>
      <c r="B27" s="24" t="s">
        <v>4</v>
      </c>
      <c r="C27" s="21" t="s">
        <v>206</v>
      </c>
      <c r="D27" s="33" t="s">
        <v>19</v>
      </c>
      <c r="E27" s="39">
        <v>1</v>
      </c>
      <c r="F27" s="55"/>
      <c r="G27" s="20"/>
      <c r="H27" s="60"/>
      <c r="I27" s="41"/>
      <c r="J27" s="41"/>
      <c r="K27" s="41"/>
      <c r="L27" s="41"/>
      <c r="M27" s="24"/>
      <c r="N27" s="24"/>
      <c r="O27" s="21"/>
      <c r="P27" s="33"/>
      <c r="Q27" s="39"/>
      <c r="R27" s="55"/>
      <c r="S27" s="20"/>
    </row>
    <row r="28" spans="1:19" x14ac:dyDescent="0.25">
      <c r="A28" s="59"/>
      <c r="B28" s="24" t="s">
        <v>29</v>
      </c>
      <c r="C28" s="49" t="s">
        <v>274</v>
      </c>
      <c r="D28" s="33" t="s">
        <v>32</v>
      </c>
      <c r="E28" s="39">
        <v>1.5</v>
      </c>
      <c r="F28" s="55"/>
      <c r="G28" s="20"/>
      <c r="H28" s="60"/>
      <c r="I28" s="41"/>
      <c r="J28" s="41"/>
      <c r="K28" s="41"/>
      <c r="L28" s="41"/>
      <c r="M28" s="24"/>
      <c r="N28" s="24"/>
      <c r="O28" s="49"/>
      <c r="P28" s="33"/>
      <c r="Q28" s="39"/>
      <c r="R28" s="55"/>
      <c r="S28" s="20"/>
    </row>
    <row r="29" spans="1:19" x14ac:dyDescent="0.25">
      <c r="A29" s="59"/>
      <c r="B29" s="24" t="s">
        <v>31</v>
      </c>
      <c r="C29" s="21" t="s">
        <v>206</v>
      </c>
      <c r="D29" s="33" t="s">
        <v>17</v>
      </c>
      <c r="E29" s="39">
        <v>1</v>
      </c>
      <c r="F29" s="55"/>
      <c r="G29" s="20"/>
      <c r="H29" s="60"/>
      <c r="I29" s="41"/>
      <c r="J29" s="41"/>
      <c r="K29" s="41"/>
      <c r="L29" s="41"/>
      <c r="M29" s="24"/>
      <c r="N29" s="24"/>
      <c r="O29" s="21"/>
      <c r="P29" s="33"/>
      <c r="Q29" s="39"/>
      <c r="R29" s="55"/>
      <c r="S29" s="31"/>
    </row>
    <row r="30" spans="1:19" x14ac:dyDescent="0.25">
      <c r="A30" s="61"/>
      <c r="B30" s="25" t="s">
        <v>116</v>
      </c>
      <c r="C30" s="38" t="s">
        <v>206</v>
      </c>
      <c r="D30" s="35" t="s">
        <v>36</v>
      </c>
      <c r="E30" s="40">
        <v>1</v>
      </c>
      <c r="F30" s="58"/>
      <c r="G30" s="23"/>
      <c r="H30" s="62"/>
      <c r="I30" s="41"/>
      <c r="J30" s="41"/>
      <c r="K30" s="41"/>
      <c r="L30" s="41"/>
      <c r="M30" s="24"/>
      <c r="N30" s="24"/>
      <c r="O30" s="21"/>
      <c r="P30" s="33"/>
      <c r="Q30" s="39"/>
      <c r="R30" s="55"/>
      <c r="S30" s="20"/>
    </row>
    <row r="31" spans="1:19" ht="19.5" customHeight="1" x14ac:dyDescent="0.25">
      <c r="A31" s="63"/>
      <c r="B31" s="127" t="s">
        <v>6</v>
      </c>
      <c r="C31" s="96"/>
      <c r="D31" s="96"/>
      <c r="E31" s="97"/>
      <c r="F31" s="8"/>
      <c r="G31" s="380">
        <f>G10*E32*E33*E34*E35*E36*E37*E38*E39*E40</f>
        <v>712.64793600000007</v>
      </c>
      <c r="H31" s="379" t="s">
        <v>366</v>
      </c>
      <c r="I31" s="160"/>
      <c r="J31" s="50"/>
      <c r="K31" s="21"/>
      <c r="L31" s="21"/>
      <c r="M31" s="50"/>
      <c r="N31" s="50"/>
      <c r="O31" s="21"/>
      <c r="P31" s="21"/>
      <c r="Q31" s="39"/>
      <c r="R31" s="55"/>
      <c r="S31" s="20"/>
    </row>
    <row r="32" spans="1:19" x14ac:dyDescent="0.25">
      <c r="A32" s="59"/>
      <c r="B32" s="131" t="s">
        <v>26</v>
      </c>
      <c r="C32" s="21" t="s">
        <v>280</v>
      </c>
      <c r="D32" s="27" t="s">
        <v>19</v>
      </c>
      <c r="E32" s="39">
        <v>1.6</v>
      </c>
      <c r="F32" s="55"/>
      <c r="G32" s="20"/>
      <c r="H32" s="60"/>
      <c r="I32" s="41"/>
      <c r="J32" s="24"/>
      <c r="K32" s="21"/>
      <c r="L32" s="27"/>
      <c r="M32" s="24"/>
      <c r="N32" s="24"/>
      <c r="O32" s="21"/>
      <c r="P32" s="33"/>
      <c r="Q32" s="39"/>
      <c r="R32" s="55"/>
      <c r="S32" s="20"/>
    </row>
    <row r="33" spans="1:19" x14ac:dyDescent="0.25">
      <c r="A33" s="59"/>
      <c r="B33" s="24" t="s">
        <v>100</v>
      </c>
      <c r="C33" s="21" t="s">
        <v>206</v>
      </c>
      <c r="D33" s="27"/>
      <c r="E33" s="39">
        <v>1</v>
      </c>
      <c r="F33" s="55"/>
      <c r="G33" s="20"/>
      <c r="H33" s="60"/>
      <c r="I33" s="41"/>
      <c r="J33" s="24"/>
      <c r="K33" s="21"/>
      <c r="L33" s="27"/>
      <c r="M33" s="24"/>
      <c r="N33" s="24"/>
      <c r="O33" s="21"/>
      <c r="P33" s="27"/>
      <c r="Q33" s="39"/>
      <c r="R33" s="99"/>
      <c r="S33" s="20"/>
    </row>
    <row r="34" spans="1:19" x14ac:dyDescent="0.25">
      <c r="A34" s="59"/>
      <c r="B34" s="24" t="s">
        <v>5</v>
      </c>
      <c r="C34" s="21" t="s">
        <v>206</v>
      </c>
      <c r="D34" s="27"/>
      <c r="E34" s="39">
        <v>1</v>
      </c>
      <c r="F34" s="55"/>
      <c r="G34" s="20"/>
      <c r="H34" s="60"/>
      <c r="I34" s="41"/>
      <c r="J34" s="24"/>
      <c r="K34" s="21"/>
      <c r="L34" s="27"/>
      <c r="M34" s="24"/>
      <c r="N34" s="24"/>
      <c r="O34" s="21"/>
      <c r="P34" s="27"/>
      <c r="Q34" s="39"/>
      <c r="R34" s="55"/>
      <c r="S34" s="20"/>
    </row>
    <row r="35" spans="1:19" x14ac:dyDescent="0.25">
      <c r="A35" s="59"/>
      <c r="B35" s="131" t="s">
        <v>46</v>
      </c>
      <c r="C35" s="21" t="s">
        <v>1</v>
      </c>
      <c r="D35" s="33"/>
      <c r="E35" s="39">
        <v>1.3</v>
      </c>
      <c r="F35" s="55"/>
      <c r="G35" s="20"/>
      <c r="H35" s="60"/>
      <c r="I35" s="41"/>
      <c r="J35" s="24"/>
      <c r="K35" s="21"/>
      <c r="L35" s="33"/>
      <c r="M35" s="24"/>
      <c r="N35" s="24"/>
      <c r="O35" s="21"/>
      <c r="P35" s="33"/>
      <c r="Q35" s="39"/>
      <c r="R35" s="55"/>
      <c r="S35" s="20"/>
    </row>
    <row r="36" spans="1:19" x14ac:dyDescent="0.25">
      <c r="A36" s="59"/>
      <c r="B36" s="24" t="s">
        <v>28</v>
      </c>
      <c r="C36" s="21" t="s">
        <v>282</v>
      </c>
      <c r="D36" s="33" t="s">
        <v>25</v>
      </c>
      <c r="E36" s="39">
        <v>2.1</v>
      </c>
      <c r="F36" s="55"/>
      <c r="G36" s="20"/>
      <c r="H36" s="60"/>
      <c r="I36" s="41"/>
      <c r="J36" s="24"/>
      <c r="K36" s="21"/>
      <c r="L36" s="27"/>
      <c r="M36" s="24"/>
      <c r="N36" s="24"/>
      <c r="O36" s="21"/>
      <c r="P36" s="33"/>
      <c r="Q36" s="39"/>
      <c r="R36" s="55"/>
      <c r="S36" s="20"/>
    </row>
    <row r="37" spans="1:19" x14ac:dyDescent="0.25">
      <c r="A37" s="59"/>
      <c r="B37" s="24" t="s">
        <v>4</v>
      </c>
      <c r="C37" s="21" t="s">
        <v>206</v>
      </c>
      <c r="D37" s="27" t="s">
        <v>19</v>
      </c>
      <c r="E37" s="39">
        <v>1.1000000000000001</v>
      </c>
      <c r="F37" s="55"/>
      <c r="G37" s="20"/>
      <c r="H37" s="60"/>
      <c r="I37" s="41"/>
      <c r="J37" s="24"/>
      <c r="K37" s="28"/>
      <c r="L37" s="27"/>
      <c r="M37" s="24"/>
      <c r="N37" s="24"/>
      <c r="O37" s="21"/>
      <c r="P37" s="27"/>
      <c r="Q37" s="39"/>
      <c r="R37" s="55"/>
      <c r="S37" s="20"/>
    </row>
    <row r="38" spans="1:19" x14ac:dyDescent="0.25">
      <c r="A38" s="59"/>
      <c r="B38" s="24" t="s">
        <v>29</v>
      </c>
      <c r="C38" s="49" t="s">
        <v>274</v>
      </c>
      <c r="D38" s="27" t="s">
        <v>32</v>
      </c>
      <c r="E38" s="39">
        <v>1.5</v>
      </c>
      <c r="F38" s="55"/>
      <c r="G38" s="20"/>
      <c r="H38" s="60"/>
      <c r="I38" s="41"/>
      <c r="J38" s="24"/>
      <c r="K38" s="49"/>
      <c r="L38" s="27"/>
      <c r="M38" s="24"/>
      <c r="N38" s="24"/>
      <c r="O38" s="49"/>
      <c r="P38" s="27"/>
      <c r="Q38" s="39"/>
      <c r="R38" s="55"/>
      <c r="S38" s="20"/>
    </row>
    <row r="39" spans="1:19" x14ac:dyDescent="0.25">
      <c r="A39" s="59"/>
      <c r="B39" s="24" t="s">
        <v>31</v>
      </c>
      <c r="C39" s="21" t="s">
        <v>206</v>
      </c>
      <c r="D39" s="33" t="s">
        <v>17</v>
      </c>
      <c r="E39" s="39">
        <v>1</v>
      </c>
      <c r="F39" s="55"/>
      <c r="G39" s="20"/>
      <c r="H39" s="60"/>
      <c r="I39" s="41"/>
      <c r="J39" s="24"/>
      <c r="K39" s="21"/>
      <c r="L39" s="27"/>
      <c r="M39" s="24"/>
      <c r="N39" s="24"/>
      <c r="O39" s="21"/>
      <c r="P39" s="27"/>
      <c r="Q39" s="39"/>
      <c r="R39" s="55"/>
      <c r="S39" s="31"/>
    </row>
    <row r="40" spans="1:19" x14ac:dyDescent="0.25">
      <c r="A40" s="61"/>
      <c r="B40" s="25" t="s">
        <v>116</v>
      </c>
      <c r="C40" s="38" t="s">
        <v>206</v>
      </c>
      <c r="D40" s="30" t="s">
        <v>36</v>
      </c>
      <c r="E40" s="40">
        <v>1</v>
      </c>
      <c r="F40" s="58"/>
      <c r="G40" s="23"/>
      <c r="H40" s="62"/>
      <c r="I40" s="41"/>
      <c r="J40" s="24"/>
      <c r="K40" s="21"/>
      <c r="L40" s="33"/>
      <c r="M40" s="24"/>
      <c r="N40" s="24"/>
      <c r="O40" s="21"/>
      <c r="P40" s="33"/>
      <c r="Q40" s="39"/>
      <c r="R40" s="55"/>
      <c r="S40" s="20"/>
    </row>
    <row r="41" spans="1:19" ht="21" customHeight="1" x14ac:dyDescent="0.25">
      <c r="A41" s="64"/>
      <c r="B41" s="494" t="s">
        <v>20</v>
      </c>
      <c r="C41" s="21"/>
      <c r="D41" s="21"/>
      <c r="E41" s="39"/>
      <c r="F41" s="8"/>
      <c r="G41" s="380">
        <f>G10*E42*E43*E44*E45*E46*E47*E48*E49*E50</f>
        <v>1962.0956160000001</v>
      </c>
      <c r="H41" s="379" t="s">
        <v>366</v>
      </c>
      <c r="I41" s="160"/>
      <c r="J41" s="50"/>
      <c r="K41" s="21"/>
      <c r="L41" s="21"/>
      <c r="M41" s="50"/>
      <c r="N41" s="50"/>
      <c r="O41" s="21"/>
      <c r="P41" s="21"/>
      <c r="Q41" s="39"/>
      <c r="R41" s="55"/>
      <c r="S41" s="20"/>
    </row>
    <row r="42" spans="1:19" x14ac:dyDescent="0.25">
      <c r="A42" s="59"/>
      <c r="B42" s="131" t="s">
        <v>26</v>
      </c>
      <c r="C42" s="21" t="s">
        <v>206</v>
      </c>
      <c r="D42" s="27" t="s">
        <v>19</v>
      </c>
      <c r="E42" s="39">
        <v>1</v>
      </c>
      <c r="F42" s="55"/>
      <c r="G42" s="20"/>
      <c r="H42" s="60"/>
      <c r="I42" s="41"/>
      <c r="J42" s="24"/>
      <c r="K42" s="21"/>
      <c r="L42" s="27"/>
      <c r="M42" s="24"/>
      <c r="N42" s="24"/>
      <c r="O42" s="128"/>
      <c r="P42" s="27"/>
      <c r="Q42" s="39"/>
      <c r="R42" s="99"/>
      <c r="S42" s="20"/>
    </row>
    <row r="43" spans="1:19" x14ac:dyDescent="0.25">
      <c r="A43" s="59"/>
      <c r="B43" s="24" t="s">
        <v>100</v>
      </c>
      <c r="C43" s="21" t="s">
        <v>206</v>
      </c>
      <c r="D43" s="27"/>
      <c r="E43" s="39">
        <v>1</v>
      </c>
      <c r="F43" s="55"/>
      <c r="G43" s="20"/>
      <c r="H43" s="60"/>
      <c r="I43" s="41"/>
      <c r="J43" s="24"/>
      <c r="K43" s="21"/>
      <c r="L43" s="27"/>
      <c r="M43" s="24"/>
      <c r="N43" s="24"/>
      <c r="O43" s="21"/>
      <c r="P43" s="33"/>
      <c r="Q43" s="39"/>
      <c r="R43" s="55"/>
      <c r="S43" s="20"/>
    </row>
    <row r="44" spans="1:19" x14ac:dyDescent="0.25">
      <c r="A44" s="59"/>
      <c r="B44" s="24" t="s">
        <v>5</v>
      </c>
      <c r="C44" s="21" t="s">
        <v>2</v>
      </c>
      <c r="D44" s="27"/>
      <c r="E44" s="39">
        <v>1.6</v>
      </c>
      <c r="F44" s="55"/>
      <c r="G44" s="20"/>
      <c r="H44" s="60"/>
      <c r="I44" s="41"/>
      <c r="J44" s="24"/>
      <c r="K44" s="21"/>
      <c r="L44" s="27"/>
      <c r="M44" s="24"/>
      <c r="N44" s="24"/>
      <c r="O44" s="21"/>
      <c r="P44" s="33"/>
      <c r="Q44" s="39"/>
      <c r="R44" s="55"/>
      <c r="S44" s="20"/>
    </row>
    <row r="45" spans="1:19" x14ac:dyDescent="0.25">
      <c r="A45" s="59"/>
      <c r="B45" s="131" t="s">
        <v>46</v>
      </c>
      <c r="C45" s="21" t="s">
        <v>1</v>
      </c>
      <c r="D45" s="33"/>
      <c r="E45" s="39">
        <v>1.3</v>
      </c>
      <c r="F45" s="55"/>
      <c r="G45" s="20"/>
      <c r="H45" s="60"/>
      <c r="I45" s="41"/>
      <c r="J45" s="24"/>
      <c r="K45" s="21"/>
      <c r="L45" s="33"/>
      <c r="M45" s="24"/>
      <c r="N45" s="24"/>
      <c r="O45" s="21"/>
      <c r="P45" s="33"/>
      <c r="Q45" s="39"/>
      <c r="R45" s="55"/>
      <c r="S45" s="20"/>
    </row>
    <row r="46" spans="1:19" x14ac:dyDescent="0.25">
      <c r="A46" s="59"/>
      <c r="B46" s="24" t="s">
        <v>28</v>
      </c>
      <c r="C46" s="21" t="s">
        <v>289</v>
      </c>
      <c r="D46" s="27" t="s">
        <v>25</v>
      </c>
      <c r="E46" s="39">
        <v>5.3</v>
      </c>
      <c r="F46" s="55"/>
      <c r="G46" s="20"/>
      <c r="H46" s="60"/>
      <c r="I46" s="41"/>
      <c r="J46" s="24"/>
      <c r="K46" s="21"/>
      <c r="L46" s="27"/>
      <c r="M46" s="24"/>
      <c r="N46" s="24"/>
      <c r="O46" s="21"/>
      <c r="P46" s="33"/>
      <c r="Q46" s="39"/>
      <c r="R46" s="55"/>
      <c r="S46" s="20"/>
    </row>
    <row r="47" spans="1:19" x14ac:dyDescent="0.25">
      <c r="A47" s="59"/>
      <c r="B47" s="24" t="s">
        <v>4</v>
      </c>
      <c r="C47" s="21" t="s">
        <v>206</v>
      </c>
      <c r="D47" s="27" t="s">
        <v>19</v>
      </c>
      <c r="E47" s="39">
        <v>1.2</v>
      </c>
      <c r="F47" s="55"/>
      <c r="G47" s="20"/>
      <c r="H47" s="60"/>
      <c r="I47" s="41"/>
      <c r="J47" s="24"/>
      <c r="K47" s="21"/>
      <c r="L47" s="27"/>
      <c r="M47" s="24"/>
      <c r="N47" s="24"/>
      <c r="O47" s="21"/>
      <c r="P47" s="33"/>
      <c r="Q47" s="39"/>
      <c r="R47" s="55"/>
      <c r="S47" s="20"/>
    </row>
    <row r="48" spans="1:19" x14ac:dyDescent="0.25">
      <c r="A48" s="59"/>
      <c r="B48" s="24" t="s">
        <v>29</v>
      </c>
      <c r="C48" s="49" t="s">
        <v>274</v>
      </c>
      <c r="D48" s="27" t="s">
        <v>32</v>
      </c>
      <c r="E48" s="39">
        <v>1.5</v>
      </c>
      <c r="F48" s="55"/>
      <c r="G48" s="20"/>
      <c r="H48" s="60"/>
      <c r="I48" s="41"/>
      <c r="J48" s="24"/>
      <c r="K48" s="28"/>
      <c r="L48" s="27"/>
      <c r="M48" s="24"/>
      <c r="N48" s="24"/>
      <c r="O48" s="21"/>
      <c r="P48" s="33"/>
      <c r="Q48" s="39"/>
      <c r="R48" s="55"/>
      <c r="S48" s="20"/>
    </row>
    <row r="49" spans="1:19" x14ac:dyDescent="0.25">
      <c r="A49" s="59"/>
      <c r="B49" s="24" t="s">
        <v>31</v>
      </c>
      <c r="C49" s="21" t="s">
        <v>206</v>
      </c>
      <c r="D49" s="33" t="s">
        <v>17</v>
      </c>
      <c r="E49" s="39">
        <v>1</v>
      </c>
      <c r="F49" s="55"/>
      <c r="G49" s="20"/>
      <c r="H49" s="60"/>
      <c r="I49" s="41"/>
      <c r="J49" s="24"/>
      <c r="K49" s="49"/>
      <c r="L49" s="27"/>
      <c r="M49" s="24"/>
      <c r="N49" s="24"/>
      <c r="O49" s="21"/>
      <c r="P49" s="27"/>
      <c r="Q49" s="39"/>
      <c r="R49" s="20"/>
      <c r="S49" s="118"/>
    </row>
    <row r="50" spans="1:19" ht="13.8" thickBot="1" x14ac:dyDescent="0.3">
      <c r="A50" s="65"/>
      <c r="B50" s="164" t="s">
        <v>116</v>
      </c>
      <c r="C50" s="66" t="s">
        <v>206</v>
      </c>
      <c r="D50" s="67" t="s">
        <v>36</v>
      </c>
      <c r="E50" s="68">
        <v>1</v>
      </c>
      <c r="F50" s="112"/>
      <c r="G50" s="70"/>
      <c r="H50" s="71"/>
      <c r="I50" s="41"/>
      <c r="J50" s="24"/>
      <c r="K50" s="21"/>
      <c r="L50" s="27"/>
      <c r="M50" s="24"/>
      <c r="N50" s="24"/>
      <c r="O50" s="21"/>
      <c r="P50" s="27"/>
      <c r="Q50" s="39"/>
      <c r="R50" s="20"/>
      <c r="S50" s="118"/>
    </row>
    <row r="51" spans="1:19" x14ac:dyDescent="0.25">
      <c r="A51" s="19"/>
      <c r="B51" s="24"/>
      <c r="C51" s="21"/>
      <c r="D51" s="27"/>
      <c r="E51" s="39"/>
      <c r="F51" s="55"/>
      <c r="G51" s="20"/>
      <c r="H51" s="118"/>
      <c r="I51" s="41"/>
      <c r="J51" s="24"/>
      <c r="K51" s="21"/>
      <c r="L51" s="27"/>
      <c r="M51" s="24"/>
      <c r="N51" s="24"/>
      <c r="O51" s="21"/>
      <c r="P51" s="27"/>
      <c r="Q51" s="39"/>
      <c r="R51" s="20"/>
      <c r="S51" s="118"/>
    </row>
    <row r="52" spans="1:19" x14ac:dyDescent="0.25">
      <c r="B52" s="52"/>
    </row>
    <row r="53" spans="1:19" x14ac:dyDescent="0.25">
      <c r="A53" s="412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</row>
    <row r="54" spans="1:19" x14ac:dyDescent="0.25">
      <c r="A54" s="414" t="s">
        <v>348</v>
      </c>
      <c r="N54" s="414"/>
      <c r="O54" s="493" t="s">
        <v>384</v>
      </c>
    </row>
    <row r="55" spans="1:19" x14ac:dyDescent="0.25">
      <c r="B55" s="52"/>
    </row>
    <row r="57" spans="1:19" x14ac:dyDescent="0.25">
      <c r="B57" s="41"/>
    </row>
  </sheetData>
  <sheetProtection sheet="1" objects="1" scenarios="1" selectLockedCells="1"/>
  <customSheetViews>
    <customSheetView guid="{53577D95-2C63-4AAC-BA60-521614B920FC}" scale="90" showGridLines="0" showRowCol="0" fitToPage="1" topLeftCell="A32">
      <selection activeCell="O54" sqref="O54"/>
      <pageMargins left="0.70866141732283472" right="0.70866141732283472" top="0.78740157480314965" bottom="0.78740157480314965" header="0.31496062992125984" footer="0.31496062992125984"/>
      <pageSetup paperSize="9" scale="61" orientation="landscape" r:id="rId1"/>
    </customSheetView>
    <customSheetView guid="{BCF61E25-243C-4CAA-8913-0F558945A257}" scale="90" showGridLines="0" showRowCol="0" fitToPage="1" topLeftCell="A32">
      <selection activeCell="O54" sqref="O54"/>
      <pageMargins left="0.70866141732283472" right="0.70866141732283472" top="0.78740157480314965" bottom="0.78740157480314965" header="0.31496062992125984" footer="0.31496062992125984"/>
      <pageSetup paperSize="9" scale="61" orientation="landscape" r:id="rId2"/>
    </customSheetView>
  </customSheetViews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61"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B0F0"/>
    <pageSetUpPr fitToPage="1"/>
  </sheetPr>
  <dimension ref="A1:P68"/>
  <sheetViews>
    <sheetView showGridLines="0" showRowColHeaders="0" zoomScale="90" zoomScaleNormal="90" workbookViewId="0">
      <selection activeCell="E15" sqref="E15"/>
    </sheetView>
  </sheetViews>
  <sheetFormatPr baseColWidth="10" defaultRowHeight="13.2" x14ac:dyDescent="0.25"/>
  <cols>
    <col min="1" max="1" width="2.33203125" customWidth="1"/>
    <col min="2" max="2" width="26.33203125" customWidth="1"/>
    <col min="3" max="3" width="10" customWidth="1"/>
    <col min="4" max="4" width="6.5546875" customWidth="1"/>
    <col min="5" max="5" width="8.88671875" customWidth="1"/>
    <col min="6" max="6" width="7.88671875" customWidth="1"/>
    <col min="7" max="7" width="15.44140625" customWidth="1"/>
    <col min="8" max="8" width="10.44140625" customWidth="1"/>
    <col min="9" max="9" width="7.6640625" customWidth="1"/>
  </cols>
  <sheetData>
    <row r="1" spans="1:16" ht="18.75" customHeight="1" x14ac:dyDescent="0.25">
      <c r="A1" s="481" t="s">
        <v>118</v>
      </c>
      <c r="B1" s="267"/>
      <c r="C1" s="267"/>
      <c r="D1" s="267"/>
      <c r="E1" s="268" t="s">
        <v>7</v>
      </c>
      <c r="F1" s="268"/>
      <c r="G1" s="234"/>
      <c r="H1" s="251"/>
      <c r="J1" s="501" t="s">
        <v>370</v>
      </c>
    </row>
    <row r="2" spans="1:16" ht="18.75" customHeight="1" x14ac:dyDescent="0.25">
      <c r="A2" s="269"/>
      <c r="B2" s="459" t="s">
        <v>224</v>
      </c>
      <c r="C2" s="213"/>
      <c r="D2" s="213"/>
      <c r="E2" s="247"/>
      <c r="F2" s="213"/>
      <c r="G2" s="422" t="s">
        <v>364</v>
      </c>
      <c r="H2" s="253" t="s">
        <v>113</v>
      </c>
    </row>
    <row r="3" spans="1:16" ht="15.75" customHeight="1" x14ac:dyDescent="0.25">
      <c r="A3" s="269"/>
      <c r="B3" s="459" t="s">
        <v>225</v>
      </c>
      <c r="C3" s="213"/>
      <c r="D3" s="213"/>
      <c r="E3" s="247"/>
      <c r="F3" s="213"/>
      <c r="G3" s="263" t="s">
        <v>28</v>
      </c>
      <c r="H3" s="215" t="s">
        <v>70</v>
      </c>
    </row>
    <row r="4" spans="1:16" ht="15.75" customHeight="1" x14ac:dyDescent="0.25">
      <c r="A4" s="269"/>
      <c r="B4" s="270"/>
      <c r="C4" s="213"/>
      <c r="D4" s="213"/>
      <c r="E4" s="247"/>
      <c r="F4" s="213"/>
      <c r="G4" s="235" t="s">
        <v>120</v>
      </c>
      <c r="H4" s="253" t="s">
        <v>45</v>
      </c>
    </row>
    <row r="5" spans="1:16" ht="15.75" customHeight="1" x14ac:dyDescent="0.25">
      <c r="A5" s="269"/>
      <c r="B5" s="270"/>
      <c r="C5" s="213"/>
      <c r="D5" s="213"/>
      <c r="E5" s="247"/>
      <c r="F5" s="213"/>
      <c r="G5" s="235" t="s">
        <v>126</v>
      </c>
      <c r="H5" s="253" t="s">
        <v>73</v>
      </c>
    </row>
    <row r="6" spans="1:16" ht="15.75" customHeight="1" x14ac:dyDescent="0.25">
      <c r="A6" s="269"/>
      <c r="B6" s="270"/>
      <c r="C6" s="213"/>
      <c r="D6" s="213"/>
      <c r="E6" s="247"/>
      <c r="F6" s="213"/>
      <c r="G6" s="235" t="s">
        <v>82</v>
      </c>
      <c r="H6" s="253" t="s">
        <v>73</v>
      </c>
      <c r="I6" s="14"/>
    </row>
    <row r="7" spans="1:16" ht="15.75" customHeight="1" x14ac:dyDescent="0.25">
      <c r="A7" s="269"/>
      <c r="B7" s="270"/>
      <c r="C7" s="213"/>
      <c r="D7" s="213"/>
      <c r="E7" s="247"/>
      <c r="F7" s="213"/>
      <c r="G7" s="235" t="s">
        <v>121</v>
      </c>
      <c r="H7" s="253" t="s">
        <v>122</v>
      </c>
    </row>
    <row r="8" spans="1:16" s="410" customFormat="1" ht="18.75" customHeight="1" x14ac:dyDescent="0.25">
      <c r="A8" s="482"/>
      <c r="B8" s="483"/>
      <c r="C8" s="453"/>
      <c r="D8" s="453"/>
      <c r="E8" s="454"/>
      <c r="F8" s="453"/>
      <c r="G8" s="455" t="s">
        <v>83</v>
      </c>
      <c r="H8" s="448" t="s">
        <v>284</v>
      </c>
    </row>
    <row r="9" spans="1:16" s="410" customFormat="1" ht="24" customHeight="1" x14ac:dyDescent="0.25">
      <c r="A9" s="484"/>
      <c r="B9" s="468"/>
      <c r="C9" s="468"/>
      <c r="D9" s="468"/>
      <c r="E9" s="468"/>
      <c r="F9" s="468"/>
      <c r="G9" s="469" t="s">
        <v>378</v>
      </c>
      <c r="H9" s="485"/>
    </row>
    <row r="10" spans="1:16" s="410" customFormat="1" ht="24" customHeight="1" thickBot="1" x14ac:dyDescent="0.3">
      <c r="A10" s="484"/>
      <c r="B10" s="468"/>
      <c r="C10" s="468"/>
      <c r="D10" s="468"/>
      <c r="E10" s="468"/>
      <c r="F10" s="468"/>
      <c r="G10" s="469" t="s">
        <v>227</v>
      </c>
      <c r="H10" s="486"/>
    </row>
    <row r="11" spans="1:16" x14ac:dyDescent="0.25">
      <c r="A11" s="237"/>
      <c r="B11" s="265" t="s">
        <v>382</v>
      </c>
      <c r="C11" s="278">
        <v>1.7</v>
      </c>
      <c r="D11" s="265" t="s">
        <v>13</v>
      </c>
      <c r="E11" s="240">
        <v>20</v>
      </c>
      <c r="F11" s="279" t="s">
        <v>14</v>
      </c>
      <c r="G11" s="240">
        <f>E11*C11</f>
        <v>34</v>
      </c>
      <c r="H11" s="277" t="s">
        <v>14</v>
      </c>
      <c r="I11" s="41"/>
      <c r="J11" s="41"/>
      <c r="K11" s="41"/>
      <c r="L11" s="41"/>
    </row>
    <row r="12" spans="1:16" x14ac:dyDescent="0.25">
      <c r="A12" s="244"/>
      <c r="B12" s="223" t="s">
        <v>123</v>
      </c>
      <c r="C12" s="259">
        <v>0.6</v>
      </c>
      <c r="D12" s="223" t="s">
        <v>13</v>
      </c>
      <c r="E12" s="246">
        <v>7.8</v>
      </c>
      <c r="F12" s="280" t="s">
        <v>14</v>
      </c>
      <c r="G12" s="246">
        <f>E12*C12</f>
        <v>4.68</v>
      </c>
      <c r="H12" s="266" t="s">
        <v>14</v>
      </c>
      <c r="I12" s="41"/>
      <c r="J12" s="41"/>
      <c r="K12" s="32"/>
      <c r="L12" s="21"/>
      <c r="M12" s="21"/>
      <c r="N12" s="39"/>
      <c r="O12" s="55"/>
      <c r="P12" s="20"/>
    </row>
    <row r="13" spans="1:16" x14ac:dyDescent="0.25">
      <c r="A13" s="244"/>
      <c r="B13" s="223" t="s">
        <v>114</v>
      </c>
      <c r="C13" s="259">
        <v>1.7</v>
      </c>
      <c r="D13" s="223" t="s">
        <v>13</v>
      </c>
      <c r="E13" s="246">
        <v>38.4</v>
      </c>
      <c r="F13" s="280" t="s">
        <v>14</v>
      </c>
      <c r="G13" s="246">
        <f>E13*C13</f>
        <v>65.28</v>
      </c>
      <c r="H13" s="266" t="s">
        <v>14</v>
      </c>
      <c r="I13" s="41"/>
      <c r="J13" s="41"/>
      <c r="K13" s="24"/>
      <c r="L13" s="21"/>
      <c r="M13" s="33"/>
      <c r="N13" s="39"/>
      <c r="O13" s="55"/>
      <c r="P13" s="20"/>
    </row>
    <row r="14" spans="1:16" x14ac:dyDescent="0.25">
      <c r="A14" s="244"/>
      <c r="B14" s="223" t="s">
        <v>124</v>
      </c>
      <c r="C14" s="259">
        <v>1.7</v>
      </c>
      <c r="D14" s="223" t="s">
        <v>13</v>
      </c>
      <c r="E14" s="246">
        <v>12</v>
      </c>
      <c r="F14" s="280" t="s">
        <v>14</v>
      </c>
      <c r="G14" s="246">
        <f>+E14*C14</f>
        <v>20.399999999999999</v>
      </c>
      <c r="H14" s="266" t="s">
        <v>14</v>
      </c>
      <c r="I14" s="41"/>
      <c r="J14" s="41"/>
      <c r="K14" s="24"/>
      <c r="L14" s="21"/>
      <c r="M14" s="33"/>
      <c r="N14" s="39"/>
      <c r="O14" s="55"/>
      <c r="P14" s="20"/>
    </row>
    <row r="15" spans="1:16" x14ac:dyDescent="0.25">
      <c r="A15" s="244"/>
      <c r="B15" s="223" t="s">
        <v>74</v>
      </c>
      <c r="C15" s="259">
        <v>20</v>
      </c>
      <c r="D15" s="223" t="s">
        <v>17</v>
      </c>
      <c r="E15" s="246">
        <v>0.35</v>
      </c>
      <c r="F15" s="260" t="s">
        <v>14</v>
      </c>
      <c r="G15" s="250">
        <f>+E15*C15</f>
        <v>7</v>
      </c>
      <c r="H15" s="271" t="s">
        <v>14</v>
      </c>
      <c r="I15" s="41"/>
      <c r="J15" s="41"/>
      <c r="K15" s="24"/>
      <c r="L15" s="21"/>
      <c r="M15" s="33"/>
      <c r="N15" s="39"/>
      <c r="O15" s="55"/>
      <c r="P15" s="20"/>
    </row>
    <row r="16" spans="1:16" s="410" customFormat="1" ht="24" customHeight="1" x14ac:dyDescent="0.25">
      <c r="A16" s="431"/>
      <c r="B16" s="432"/>
      <c r="C16" s="467"/>
      <c r="D16" s="432"/>
      <c r="E16" s="437"/>
      <c r="F16" s="439"/>
      <c r="G16" s="437">
        <f>SUM(G11:G15)</f>
        <v>131.36000000000001</v>
      </c>
      <c r="H16" s="438" t="s">
        <v>366</v>
      </c>
      <c r="I16" s="291"/>
      <c r="J16" s="291"/>
      <c r="K16" s="475"/>
      <c r="L16" s="487"/>
      <c r="M16" s="477"/>
      <c r="N16" s="478"/>
      <c r="O16" s="479"/>
      <c r="P16" s="480"/>
    </row>
    <row r="17" spans="1:16" s="1" customFormat="1" ht="20.25" customHeight="1" x14ac:dyDescent="0.25">
      <c r="A17" s="59"/>
      <c r="B17" s="496" t="s">
        <v>278</v>
      </c>
      <c r="C17" s="21"/>
      <c r="D17" s="21"/>
      <c r="E17" s="39"/>
      <c r="F17" s="20"/>
      <c r="G17" s="154">
        <f>G15+SUM(G11:G14)*E18*E19*E20*E21*E22*E23*E24*E25*E26</f>
        <v>131.36000000000001</v>
      </c>
      <c r="H17" s="379" t="s">
        <v>366</v>
      </c>
      <c r="I17" s="32"/>
      <c r="J17" s="21"/>
      <c r="K17" s="24"/>
      <c r="L17" s="32"/>
      <c r="M17" s="24"/>
      <c r="N17" s="21"/>
      <c r="O17" s="33"/>
      <c r="P17" s="39"/>
    </row>
    <row r="18" spans="1:16" x14ac:dyDescent="0.25">
      <c r="A18" s="59"/>
      <c r="B18" s="131" t="s">
        <v>26</v>
      </c>
      <c r="C18" s="21" t="s">
        <v>206</v>
      </c>
      <c r="D18" s="33" t="s">
        <v>19</v>
      </c>
      <c r="E18" s="39">
        <v>1</v>
      </c>
      <c r="F18" s="55"/>
      <c r="G18" s="90"/>
      <c r="H18" s="60"/>
      <c r="I18" s="24"/>
      <c r="J18" s="21"/>
      <c r="K18" s="24"/>
      <c r="L18" s="24"/>
      <c r="M18" s="24"/>
      <c r="N18" s="21"/>
      <c r="O18" s="33"/>
      <c r="P18" s="39"/>
    </row>
    <row r="19" spans="1:16" x14ac:dyDescent="0.25">
      <c r="A19" s="59"/>
      <c r="B19" s="24" t="s">
        <v>100</v>
      </c>
      <c r="C19" s="21" t="s">
        <v>206</v>
      </c>
      <c r="D19" s="33"/>
      <c r="E19" s="39">
        <v>1</v>
      </c>
      <c r="F19" s="55"/>
      <c r="G19" s="20"/>
      <c r="H19" s="60"/>
      <c r="I19" s="24"/>
      <c r="J19" s="21"/>
      <c r="K19" s="24"/>
      <c r="L19" s="24"/>
      <c r="M19" s="24"/>
      <c r="N19" s="21"/>
      <c r="O19" s="33"/>
      <c r="P19" s="39"/>
    </row>
    <row r="20" spans="1:16" x14ac:dyDescent="0.25">
      <c r="A20" s="59"/>
      <c r="B20" s="24" t="s">
        <v>5</v>
      </c>
      <c r="C20" s="21" t="s">
        <v>206</v>
      </c>
      <c r="D20" s="33"/>
      <c r="E20" s="39">
        <v>1</v>
      </c>
      <c r="F20" s="55"/>
      <c r="G20" s="20"/>
      <c r="H20" s="60"/>
      <c r="I20" s="24"/>
      <c r="J20" s="21"/>
      <c r="K20" s="24"/>
      <c r="L20" s="24"/>
      <c r="M20" s="24"/>
      <c r="N20" s="21"/>
      <c r="O20" s="33"/>
      <c r="P20" s="39"/>
    </row>
    <row r="21" spans="1:16" x14ac:dyDescent="0.25">
      <c r="A21" s="59"/>
      <c r="B21" s="24" t="s">
        <v>46</v>
      </c>
      <c r="C21" s="21" t="s">
        <v>206</v>
      </c>
      <c r="D21" s="33"/>
      <c r="E21" s="39">
        <v>1</v>
      </c>
      <c r="F21" s="162"/>
      <c r="G21" s="20"/>
      <c r="H21" s="60"/>
      <c r="I21" s="41"/>
      <c r="J21" s="21"/>
      <c r="K21" s="24"/>
      <c r="L21" s="24"/>
      <c r="M21" s="24"/>
      <c r="N21" s="21"/>
      <c r="O21" s="33"/>
      <c r="P21" s="39"/>
    </row>
    <row r="22" spans="1:16" x14ac:dyDescent="0.25">
      <c r="A22" s="59"/>
      <c r="B22" s="24" t="s">
        <v>28</v>
      </c>
      <c r="C22" s="21">
        <v>15</v>
      </c>
      <c r="D22" s="33" t="s">
        <v>25</v>
      </c>
      <c r="E22" s="39">
        <v>1</v>
      </c>
      <c r="F22" s="39"/>
      <c r="G22" s="20"/>
      <c r="H22" s="60"/>
      <c r="I22" s="24"/>
      <c r="J22" s="21"/>
      <c r="K22" s="50"/>
      <c r="L22" s="24"/>
      <c r="M22" s="24"/>
      <c r="N22" s="21"/>
      <c r="O22" s="33"/>
      <c r="P22" s="39"/>
    </row>
    <row r="23" spans="1:16" x14ac:dyDescent="0.25">
      <c r="A23" s="59"/>
      <c r="B23" s="24" t="s">
        <v>4</v>
      </c>
      <c r="C23" s="21" t="s">
        <v>206</v>
      </c>
      <c r="D23" s="33" t="s">
        <v>19</v>
      </c>
      <c r="E23" s="39">
        <v>1</v>
      </c>
      <c r="F23" s="55"/>
      <c r="G23" s="20"/>
      <c r="H23" s="60"/>
      <c r="I23" s="24"/>
      <c r="J23" s="28"/>
      <c r="K23" s="24"/>
      <c r="L23" s="24"/>
      <c r="M23" s="24"/>
      <c r="N23" s="49"/>
      <c r="O23" s="33"/>
      <c r="P23" s="39"/>
    </row>
    <row r="24" spans="1:16" x14ac:dyDescent="0.25">
      <c r="A24" s="59"/>
      <c r="B24" s="24" t="s">
        <v>29</v>
      </c>
      <c r="C24" s="21" t="s">
        <v>206</v>
      </c>
      <c r="D24" s="33" t="s">
        <v>32</v>
      </c>
      <c r="E24" s="39">
        <v>1</v>
      </c>
      <c r="F24" s="55"/>
      <c r="G24" s="20"/>
      <c r="H24" s="60"/>
      <c r="I24" s="24"/>
      <c r="J24" s="49"/>
      <c r="K24" s="24"/>
      <c r="L24" s="24"/>
      <c r="M24" s="24"/>
      <c r="N24" s="21"/>
      <c r="O24" s="33"/>
      <c r="P24" s="39"/>
    </row>
    <row r="25" spans="1:16" x14ac:dyDescent="0.25">
      <c r="A25" s="59"/>
      <c r="B25" s="24" t="s">
        <v>31</v>
      </c>
      <c r="C25" s="21">
        <v>0.5</v>
      </c>
      <c r="D25" s="33" t="s">
        <v>17</v>
      </c>
      <c r="E25" s="39">
        <v>1</v>
      </c>
      <c r="F25" s="162"/>
      <c r="G25" s="20"/>
      <c r="H25" s="60"/>
      <c r="I25" s="24"/>
      <c r="J25" s="21"/>
      <c r="K25" s="24"/>
      <c r="L25" s="24"/>
      <c r="M25" s="24"/>
      <c r="N25" s="21"/>
      <c r="O25" s="33"/>
      <c r="P25" s="39"/>
    </row>
    <row r="26" spans="1:16" x14ac:dyDescent="0.25">
      <c r="A26" s="59"/>
      <c r="B26" s="25" t="s">
        <v>125</v>
      </c>
      <c r="C26" s="38" t="s">
        <v>206</v>
      </c>
      <c r="D26" s="35" t="s">
        <v>36</v>
      </c>
      <c r="E26" s="40">
        <v>1</v>
      </c>
      <c r="F26" s="58"/>
      <c r="G26" s="23"/>
      <c r="H26" s="62"/>
      <c r="I26" s="24"/>
      <c r="J26" s="21"/>
      <c r="K26" s="24"/>
      <c r="L26" s="24"/>
      <c r="M26" s="50"/>
      <c r="N26" s="21"/>
      <c r="O26" s="21"/>
      <c r="P26" s="39"/>
    </row>
    <row r="27" spans="1:16" s="1" customFormat="1" ht="20.25" customHeight="1" x14ac:dyDescent="0.25">
      <c r="A27" s="81"/>
      <c r="B27" s="495" t="s">
        <v>33</v>
      </c>
      <c r="C27" s="21"/>
      <c r="D27" s="21"/>
      <c r="E27" s="39"/>
      <c r="F27" s="20"/>
      <c r="G27" s="154">
        <f>G15+SUM(G11:G14)*E28*E29*E30*E31*E32*E33*E34*E36*E35</f>
        <v>286.81000000000006</v>
      </c>
      <c r="H27" s="379" t="s">
        <v>366</v>
      </c>
      <c r="I27" s="32"/>
      <c r="J27" s="21"/>
      <c r="K27" s="24"/>
      <c r="L27" s="32"/>
      <c r="M27" s="24"/>
      <c r="N27" s="21"/>
      <c r="O27" s="33"/>
      <c r="P27" s="39"/>
    </row>
    <row r="28" spans="1:16" x14ac:dyDescent="0.25">
      <c r="A28" s="59"/>
      <c r="B28" s="131" t="s">
        <v>26</v>
      </c>
      <c r="C28" s="21" t="s">
        <v>206</v>
      </c>
      <c r="D28" s="33" t="s">
        <v>19</v>
      </c>
      <c r="E28" s="39">
        <v>1</v>
      </c>
      <c r="F28" s="55"/>
      <c r="G28" s="90"/>
      <c r="H28" s="60"/>
      <c r="I28" s="24"/>
      <c r="J28" s="21"/>
      <c r="K28" s="24"/>
      <c r="L28" s="24"/>
      <c r="M28" s="24"/>
      <c r="N28" s="21"/>
      <c r="O28" s="33"/>
      <c r="P28" s="39"/>
    </row>
    <row r="29" spans="1:16" x14ac:dyDescent="0.25">
      <c r="A29" s="59"/>
      <c r="B29" s="24" t="s">
        <v>100</v>
      </c>
      <c r="C29" s="21" t="s">
        <v>206</v>
      </c>
      <c r="D29" s="33"/>
      <c r="E29" s="39">
        <v>1</v>
      </c>
      <c r="F29" s="55"/>
      <c r="G29" s="20"/>
      <c r="H29" s="60"/>
      <c r="I29" s="24"/>
      <c r="J29" s="21"/>
      <c r="K29" s="24"/>
      <c r="L29" s="24"/>
      <c r="M29" s="24"/>
      <c r="N29" s="21"/>
      <c r="O29" s="33"/>
      <c r="P29" s="39"/>
    </row>
    <row r="30" spans="1:16" x14ac:dyDescent="0.25">
      <c r="A30" s="59"/>
      <c r="B30" s="24" t="s">
        <v>5</v>
      </c>
      <c r="C30" s="21" t="s">
        <v>206</v>
      </c>
      <c r="D30" s="33"/>
      <c r="E30" s="39">
        <v>1</v>
      </c>
      <c r="F30" s="55"/>
      <c r="G30" s="20"/>
      <c r="H30" s="60"/>
      <c r="I30" s="24"/>
      <c r="J30" s="21"/>
      <c r="K30" s="24"/>
      <c r="L30" s="24"/>
      <c r="M30" s="24"/>
      <c r="N30" s="21"/>
      <c r="O30" s="33"/>
      <c r="P30" s="39"/>
    </row>
    <row r="31" spans="1:16" x14ac:dyDescent="0.25">
      <c r="A31" s="59"/>
      <c r="B31" s="24" t="s">
        <v>46</v>
      </c>
      <c r="C31" s="21" t="s">
        <v>206</v>
      </c>
      <c r="D31" s="33"/>
      <c r="E31" s="39">
        <v>1</v>
      </c>
      <c r="F31" s="162"/>
      <c r="G31" s="20"/>
      <c r="H31" s="60"/>
      <c r="I31" s="41"/>
      <c r="J31" s="21"/>
      <c r="K31" s="24"/>
      <c r="L31" s="24"/>
      <c r="M31" s="24"/>
      <c r="N31" s="21"/>
      <c r="O31" s="33"/>
      <c r="P31" s="39"/>
    </row>
    <row r="32" spans="1:16" x14ac:dyDescent="0.25">
      <c r="A32" s="59"/>
      <c r="B32" s="24" t="s">
        <v>28</v>
      </c>
      <c r="C32" s="21" t="s">
        <v>282</v>
      </c>
      <c r="D32" s="33" t="s">
        <v>25</v>
      </c>
      <c r="E32" s="39">
        <v>1.8</v>
      </c>
      <c r="F32" s="39"/>
      <c r="G32" s="20"/>
      <c r="H32" s="60"/>
      <c r="I32" s="24"/>
      <c r="J32" s="21"/>
      <c r="K32" s="50"/>
      <c r="L32" s="24"/>
      <c r="M32" s="24"/>
      <c r="N32" s="21"/>
      <c r="O32" s="33"/>
      <c r="P32" s="39"/>
    </row>
    <row r="33" spans="1:16" x14ac:dyDescent="0.25">
      <c r="A33" s="59"/>
      <c r="B33" s="24" t="s">
        <v>4</v>
      </c>
      <c r="C33" s="21" t="s">
        <v>206</v>
      </c>
      <c r="D33" s="33" t="s">
        <v>19</v>
      </c>
      <c r="E33" s="39">
        <v>1</v>
      </c>
      <c r="F33" s="55"/>
      <c r="G33" s="20"/>
      <c r="H33" s="60"/>
      <c r="I33" s="24"/>
      <c r="J33" s="28"/>
      <c r="K33" s="24"/>
      <c r="L33" s="24"/>
      <c r="M33" s="24"/>
      <c r="N33" s="49"/>
      <c r="O33" s="33"/>
      <c r="P33" s="39"/>
    </row>
    <row r="34" spans="1:16" x14ac:dyDescent="0.25">
      <c r="A34" s="59"/>
      <c r="B34" s="24" t="s">
        <v>29</v>
      </c>
      <c r="C34" s="21" t="s">
        <v>206</v>
      </c>
      <c r="D34" s="33" t="s">
        <v>32</v>
      </c>
      <c r="E34" s="39">
        <v>1</v>
      </c>
      <c r="F34" s="55"/>
      <c r="G34" s="20"/>
      <c r="H34" s="60"/>
      <c r="I34" s="24"/>
      <c r="J34" s="49"/>
      <c r="K34" s="24"/>
      <c r="L34" s="24"/>
      <c r="M34" s="24"/>
      <c r="N34" s="21"/>
      <c r="O34" s="33"/>
      <c r="P34" s="39"/>
    </row>
    <row r="35" spans="1:16" x14ac:dyDescent="0.25">
      <c r="A35" s="59"/>
      <c r="B35" s="24" t="s">
        <v>31</v>
      </c>
      <c r="C35" s="21" t="s">
        <v>226</v>
      </c>
      <c r="D35" s="33" t="s">
        <v>17</v>
      </c>
      <c r="E35" s="39">
        <v>1.25</v>
      </c>
      <c r="F35" s="105"/>
      <c r="G35" s="20"/>
      <c r="H35" s="60"/>
      <c r="I35" s="24"/>
      <c r="J35" s="21"/>
      <c r="K35" s="24"/>
      <c r="L35" s="24"/>
      <c r="M35" s="24"/>
      <c r="N35" s="21"/>
      <c r="O35" s="33"/>
      <c r="P35" s="39"/>
    </row>
    <row r="36" spans="1:16" x14ac:dyDescent="0.25">
      <c r="A36" s="61"/>
      <c r="B36" s="25" t="s">
        <v>125</v>
      </c>
      <c r="C36" s="21" t="s">
        <v>206</v>
      </c>
      <c r="D36" s="35" t="s">
        <v>36</v>
      </c>
      <c r="E36" s="40">
        <v>1</v>
      </c>
      <c r="F36" s="58"/>
      <c r="G36" s="23"/>
      <c r="H36" s="62"/>
      <c r="I36" s="24"/>
      <c r="J36" s="21"/>
      <c r="K36" s="24"/>
      <c r="L36" s="24"/>
      <c r="M36" s="50"/>
      <c r="N36" s="21"/>
      <c r="O36" s="21"/>
      <c r="P36" s="39"/>
    </row>
    <row r="37" spans="1:16" ht="21" customHeight="1" x14ac:dyDescent="0.25">
      <c r="A37" s="80"/>
      <c r="B37" s="152" t="s">
        <v>6</v>
      </c>
      <c r="C37" s="106"/>
      <c r="D37" s="106"/>
      <c r="E37" s="107"/>
      <c r="F37" s="108"/>
      <c r="G37" s="382">
        <f>G15+SUM(G11:G14)*E38*E39*E40*E41*E42*E43*E44*E45*E46</f>
        <v>589.00480000000005</v>
      </c>
      <c r="H37" s="379" t="s">
        <v>366</v>
      </c>
      <c r="I37" s="50"/>
      <c r="J37" s="21"/>
      <c r="K37" s="24"/>
      <c r="L37" s="50"/>
      <c r="M37" s="24"/>
      <c r="N37" s="21"/>
      <c r="O37" s="27"/>
      <c r="P37" s="39"/>
    </row>
    <row r="38" spans="1:16" x14ac:dyDescent="0.25">
      <c r="A38" s="59"/>
      <c r="B38" s="131" t="s">
        <v>26</v>
      </c>
      <c r="C38" s="21" t="s">
        <v>280</v>
      </c>
      <c r="D38" s="27" t="s">
        <v>19</v>
      </c>
      <c r="E38" s="39">
        <v>1.6</v>
      </c>
      <c r="F38" s="55"/>
      <c r="G38" s="57"/>
      <c r="H38" s="60"/>
      <c r="I38" s="41"/>
      <c r="J38" s="21"/>
      <c r="K38" s="24"/>
      <c r="L38" s="24"/>
      <c r="M38" s="24"/>
      <c r="N38" s="21"/>
      <c r="O38" s="27"/>
      <c r="P38" s="39"/>
    </row>
    <row r="39" spans="1:16" x14ac:dyDescent="0.25">
      <c r="A39" s="59"/>
      <c r="B39" s="24" t="s">
        <v>100</v>
      </c>
      <c r="C39" s="21" t="s">
        <v>206</v>
      </c>
      <c r="D39" s="27"/>
      <c r="E39" s="39">
        <v>1</v>
      </c>
      <c r="F39" s="55"/>
      <c r="G39" s="109"/>
      <c r="H39" s="110"/>
      <c r="J39" s="21"/>
      <c r="K39" s="24"/>
      <c r="L39" s="24"/>
      <c r="M39" s="24"/>
      <c r="N39" s="21"/>
      <c r="O39" s="27"/>
      <c r="P39" s="39"/>
    </row>
    <row r="40" spans="1:16" x14ac:dyDescent="0.25">
      <c r="A40" s="59"/>
      <c r="B40" s="24" t="s">
        <v>5</v>
      </c>
      <c r="C40" s="21" t="s">
        <v>206</v>
      </c>
      <c r="D40" s="27"/>
      <c r="E40" s="39">
        <v>1</v>
      </c>
      <c r="F40" s="55"/>
      <c r="G40" s="111"/>
      <c r="H40" s="110"/>
      <c r="I40" s="41"/>
      <c r="J40" s="21"/>
      <c r="K40" s="24"/>
      <c r="L40" s="24"/>
      <c r="M40" s="24"/>
      <c r="N40" s="21"/>
      <c r="O40" s="33"/>
      <c r="P40" s="39"/>
    </row>
    <row r="41" spans="1:16" x14ac:dyDescent="0.25">
      <c r="A41" s="59"/>
      <c r="B41" s="24" t="s">
        <v>46</v>
      </c>
      <c r="C41" s="21" t="s">
        <v>1</v>
      </c>
      <c r="D41" s="33"/>
      <c r="E41" s="39">
        <v>1.3</v>
      </c>
      <c r="F41" s="105"/>
      <c r="G41" s="20"/>
      <c r="H41" s="60"/>
      <c r="I41" s="41"/>
      <c r="J41" s="21"/>
      <c r="K41" s="24"/>
      <c r="L41" s="24"/>
      <c r="M41" s="24"/>
      <c r="N41" s="21"/>
      <c r="O41" s="27"/>
      <c r="P41" s="39"/>
    </row>
    <row r="42" spans="1:16" x14ac:dyDescent="0.25">
      <c r="A42" s="59"/>
      <c r="B42" s="24" t="s">
        <v>28</v>
      </c>
      <c r="C42" s="21" t="s">
        <v>282</v>
      </c>
      <c r="D42" s="27" t="s">
        <v>25</v>
      </c>
      <c r="E42" s="39">
        <v>1.8</v>
      </c>
      <c r="F42" s="39"/>
      <c r="G42" s="20"/>
      <c r="H42" s="60"/>
      <c r="I42" s="24"/>
      <c r="J42" s="21"/>
      <c r="K42" s="50"/>
      <c r="L42" s="24"/>
      <c r="M42" s="24"/>
      <c r="N42" s="21"/>
      <c r="O42" s="27"/>
      <c r="P42" s="39"/>
    </row>
    <row r="43" spans="1:16" x14ac:dyDescent="0.25">
      <c r="A43" s="59"/>
      <c r="B43" s="24" t="s">
        <v>4</v>
      </c>
      <c r="C43" s="21" t="s">
        <v>206</v>
      </c>
      <c r="D43" s="27" t="s">
        <v>19</v>
      </c>
      <c r="E43" s="39">
        <v>1</v>
      </c>
      <c r="F43" s="55"/>
      <c r="G43" s="20"/>
      <c r="H43" s="60"/>
      <c r="I43" s="24"/>
      <c r="J43" s="28"/>
      <c r="K43" s="24"/>
      <c r="L43" s="24"/>
      <c r="M43" s="24"/>
      <c r="N43" s="49"/>
      <c r="O43" s="27"/>
      <c r="P43" s="39"/>
    </row>
    <row r="44" spans="1:16" x14ac:dyDescent="0.25">
      <c r="A44" s="59"/>
      <c r="B44" s="24" t="s">
        <v>29</v>
      </c>
      <c r="C44" s="21" t="s">
        <v>206</v>
      </c>
      <c r="D44" s="27" t="s">
        <v>32</v>
      </c>
      <c r="E44" s="39">
        <v>1</v>
      </c>
      <c r="F44" s="55"/>
      <c r="G44" s="20"/>
      <c r="H44" s="60"/>
      <c r="I44" s="24"/>
      <c r="J44" s="49"/>
      <c r="K44" s="24"/>
      <c r="L44" s="24"/>
      <c r="M44" s="24"/>
      <c r="N44" s="21"/>
      <c r="O44" s="33"/>
      <c r="P44" s="39"/>
    </row>
    <row r="45" spans="1:16" x14ac:dyDescent="0.25">
      <c r="A45" s="59"/>
      <c r="B45" s="24" t="s">
        <v>31</v>
      </c>
      <c r="C45" s="21" t="s">
        <v>226</v>
      </c>
      <c r="D45" s="33" t="s">
        <v>17</v>
      </c>
      <c r="E45" s="39">
        <v>1.25</v>
      </c>
      <c r="F45" s="105"/>
      <c r="G45" s="20"/>
      <c r="H45" s="60"/>
      <c r="I45" s="24"/>
      <c r="J45" s="21"/>
      <c r="K45" s="24"/>
      <c r="L45" s="24"/>
      <c r="M45" s="24"/>
      <c r="N45" s="21"/>
      <c r="O45" s="27"/>
      <c r="P45" s="39"/>
    </row>
    <row r="46" spans="1:16" x14ac:dyDescent="0.25">
      <c r="A46" s="59"/>
      <c r="B46" s="25" t="s">
        <v>125</v>
      </c>
      <c r="C46" s="21" t="s">
        <v>206</v>
      </c>
      <c r="D46" s="27" t="s">
        <v>36</v>
      </c>
      <c r="E46" s="39">
        <v>1</v>
      </c>
      <c r="F46" s="55"/>
      <c r="G46" s="20"/>
      <c r="H46" s="62"/>
      <c r="I46" s="24"/>
      <c r="J46" s="21"/>
      <c r="K46" s="24"/>
      <c r="L46" s="24"/>
      <c r="M46" s="50"/>
      <c r="N46" s="21"/>
      <c r="O46" s="21"/>
      <c r="P46" s="39"/>
    </row>
    <row r="47" spans="1:16" ht="20.25" customHeight="1" x14ac:dyDescent="0.25">
      <c r="A47" s="78"/>
      <c r="B47" s="494" t="s">
        <v>20</v>
      </c>
      <c r="C47" s="103"/>
      <c r="D47" s="103"/>
      <c r="E47" s="104"/>
      <c r="F47" s="108"/>
      <c r="G47" s="382">
        <f>G15+SUM(G11:G14)*E48*E49*E50*E51*E52*E53*E54*E55*E56</f>
        <v>1300.3440000000001</v>
      </c>
      <c r="H47" s="379" t="s">
        <v>366</v>
      </c>
      <c r="I47" s="32"/>
      <c r="J47" s="21"/>
      <c r="K47" s="24"/>
      <c r="L47" s="50"/>
      <c r="M47" s="24"/>
      <c r="N47" s="21"/>
      <c r="O47" s="27"/>
      <c r="P47" s="39"/>
    </row>
    <row r="48" spans="1:16" x14ac:dyDescent="0.25">
      <c r="A48" s="59"/>
      <c r="B48" s="131" t="s">
        <v>26</v>
      </c>
      <c r="C48" s="21" t="s">
        <v>206</v>
      </c>
      <c r="D48" s="27" t="s">
        <v>19</v>
      </c>
      <c r="E48" s="39">
        <v>1</v>
      </c>
      <c r="F48" s="55"/>
      <c r="G48" s="20"/>
      <c r="H48" s="60"/>
      <c r="I48" s="41"/>
      <c r="J48" s="21"/>
      <c r="K48" s="24"/>
      <c r="L48" s="24"/>
      <c r="M48" s="24"/>
      <c r="N48" s="21"/>
      <c r="O48" s="27"/>
      <c r="P48" s="39"/>
    </row>
    <row r="49" spans="1:16" x14ac:dyDescent="0.25">
      <c r="A49" s="59"/>
      <c r="B49" s="24" t="s">
        <v>100</v>
      </c>
      <c r="C49" s="21" t="s">
        <v>206</v>
      </c>
      <c r="D49" s="27"/>
      <c r="E49" s="39">
        <v>1</v>
      </c>
      <c r="F49" s="55"/>
      <c r="G49" s="20"/>
      <c r="H49" s="60"/>
      <c r="I49" s="24"/>
      <c r="J49" s="21"/>
      <c r="K49" s="24"/>
      <c r="L49" s="24"/>
      <c r="M49" s="24"/>
      <c r="N49" s="21"/>
      <c r="O49" s="27"/>
      <c r="P49" s="39"/>
    </row>
    <row r="50" spans="1:16" x14ac:dyDescent="0.25">
      <c r="A50" s="59"/>
      <c r="B50" s="24" t="s">
        <v>5</v>
      </c>
      <c r="C50" s="21" t="s">
        <v>2</v>
      </c>
      <c r="D50" s="27"/>
      <c r="E50" s="39">
        <v>1.6</v>
      </c>
      <c r="F50" s="55"/>
      <c r="G50" s="20"/>
      <c r="H50" s="60"/>
      <c r="I50" s="41"/>
      <c r="J50" s="21"/>
      <c r="K50" s="24"/>
      <c r="L50" s="24"/>
      <c r="M50" s="24"/>
      <c r="N50" s="21"/>
      <c r="O50" s="33"/>
      <c r="P50" s="39"/>
    </row>
    <row r="51" spans="1:16" x14ac:dyDescent="0.25">
      <c r="A51" s="59"/>
      <c r="B51" s="24" t="s">
        <v>46</v>
      </c>
      <c r="C51" s="128" t="s">
        <v>1</v>
      </c>
      <c r="D51" s="33"/>
      <c r="E51" s="39">
        <v>1.3</v>
      </c>
      <c r="F51" s="105"/>
      <c r="G51" s="20"/>
      <c r="H51" s="60"/>
      <c r="I51" s="41"/>
      <c r="J51" s="21"/>
      <c r="K51" s="24"/>
      <c r="L51" s="24"/>
      <c r="M51" s="24"/>
      <c r="N51" s="21"/>
      <c r="O51" s="27"/>
      <c r="P51" s="39"/>
    </row>
    <row r="52" spans="1:16" x14ac:dyDescent="0.25">
      <c r="A52" s="59"/>
      <c r="B52" s="24" t="s">
        <v>28</v>
      </c>
      <c r="C52" s="21" t="s">
        <v>289</v>
      </c>
      <c r="D52" s="27" t="s">
        <v>25</v>
      </c>
      <c r="E52" s="39">
        <v>4</v>
      </c>
      <c r="F52" s="39"/>
      <c r="G52" s="20"/>
      <c r="H52" s="60"/>
      <c r="I52" s="24"/>
      <c r="J52" s="21"/>
      <c r="K52" s="27"/>
      <c r="L52" s="24"/>
      <c r="M52" s="24"/>
      <c r="N52" s="21"/>
      <c r="O52" s="27"/>
      <c r="P52" s="39"/>
    </row>
    <row r="53" spans="1:16" x14ac:dyDescent="0.25">
      <c r="A53" s="59"/>
      <c r="B53" s="24" t="s">
        <v>4</v>
      </c>
      <c r="C53" s="21" t="s">
        <v>206</v>
      </c>
      <c r="D53" s="27" t="s">
        <v>19</v>
      </c>
      <c r="E53" s="39">
        <v>1</v>
      </c>
      <c r="F53" s="55"/>
      <c r="G53" s="20"/>
      <c r="H53" s="60"/>
      <c r="I53" s="24"/>
      <c r="J53" s="28"/>
      <c r="K53" s="27"/>
      <c r="L53" s="24"/>
      <c r="M53" s="24"/>
      <c r="N53" s="49"/>
      <c r="O53" s="27"/>
      <c r="P53" s="39"/>
    </row>
    <row r="54" spans="1:16" x14ac:dyDescent="0.25">
      <c r="A54" s="59"/>
      <c r="B54" s="24" t="s">
        <v>29</v>
      </c>
      <c r="C54" s="21" t="s">
        <v>206</v>
      </c>
      <c r="D54" s="27" t="s">
        <v>32</v>
      </c>
      <c r="E54" s="39">
        <v>1</v>
      </c>
      <c r="F54" s="55"/>
      <c r="G54" s="20"/>
      <c r="H54" s="60"/>
      <c r="I54" s="24"/>
      <c r="J54" s="49"/>
      <c r="K54" s="27"/>
      <c r="L54" s="24"/>
      <c r="M54" s="24"/>
      <c r="N54" s="21"/>
      <c r="O54" s="33"/>
      <c r="P54" s="39"/>
    </row>
    <row r="55" spans="1:16" x14ac:dyDescent="0.25">
      <c r="A55" s="59"/>
      <c r="B55" s="24" t="s">
        <v>31</v>
      </c>
      <c r="C55" s="21" t="s">
        <v>226</v>
      </c>
      <c r="D55" s="33" t="s">
        <v>17</v>
      </c>
      <c r="E55" s="39">
        <v>1.25</v>
      </c>
      <c r="F55" s="105"/>
      <c r="G55" s="20"/>
      <c r="H55" s="60"/>
      <c r="I55" s="24"/>
      <c r="J55" s="21"/>
      <c r="K55" s="33"/>
      <c r="L55" s="24"/>
      <c r="M55" s="24"/>
      <c r="N55" s="21"/>
      <c r="O55" s="27"/>
      <c r="P55" s="39"/>
    </row>
    <row r="56" spans="1:16" ht="13.8" thickBot="1" x14ac:dyDescent="0.3">
      <c r="A56" s="65"/>
      <c r="B56" s="164" t="s">
        <v>125</v>
      </c>
      <c r="C56" s="66" t="s">
        <v>206</v>
      </c>
      <c r="D56" s="67" t="s">
        <v>36</v>
      </c>
      <c r="E56" s="68">
        <v>1</v>
      </c>
      <c r="F56" s="112"/>
      <c r="G56" s="70"/>
      <c r="H56" s="71"/>
      <c r="I56" s="24"/>
      <c r="J56" s="21"/>
      <c r="K56" s="27"/>
      <c r="L56" s="24"/>
      <c r="M56" s="21"/>
      <c r="N56" s="27"/>
      <c r="O56" s="39"/>
    </row>
    <row r="57" spans="1:16" x14ac:dyDescent="0.25">
      <c r="A57" s="7"/>
      <c r="B57" s="8"/>
      <c r="C57" s="10"/>
      <c r="D57" s="10"/>
      <c r="E57" s="97"/>
      <c r="F57" s="10"/>
      <c r="G57" s="11"/>
      <c r="H57" s="12"/>
      <c r="I57" s="41"/>
      <c r="J57" s="102"/>
      <c r="K57" s="21"/>
      <c r="L57" s="102"/>
      <c r="M57" s="51"/>
      <c r="N57" s="51"/>
    </row>
    <row r="58" spans="1:16" x14ac:dyDescent="0.25">
      <c r="A58" s="2"/>
      <c r="B58" s="52"/>
      <c r="C58" s="3"/>
      <c r="D58" s="3"/>
      <c r="E58" s="4"/>
      <c r="F58" s="2"/>
      <c r="G58" s="2"/>
      <c r="H58" s="2"/>
      <c r="K58" s="51"/>
    </row>
    <row r="59" spans="1:16" x14ac:dyDescent="0.25">
      <c r="A59" s="412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</row>
    <row r="60" spans="1:16" x14ac:dyDescent="0.25">
      <c r="A60" s="414" t="s">
        <v>348</v>
      </c>
      <c r="N60" s="414"/>
      <c r="O60" s="493" t="s">
        <v>384</v>
      </c>
    </row>
    <row r="61" spans="1:16" x14ac:dyDescent="0.25">
      <c r="B61" s="52"/>
    </row>
    <row r="62" spans="1:16" x14ac:dyDescent="0.25">
      <c r="B62" s="52"/>
    </row>
    <row r="68" spans="2:2" x14ac:dyDescent="0.25">
      <c r="B68" s="52"/>
    </row>
  </sheetData>
  <sheetProtection sheet="1" objects="1" scenarios="1" selectLockedCells="1"/>
  <customSheetViews>
    <customSheetView guid="{53577D95-2C63-4AAC-BA60-521614B920FC}" scale="90" showGridLines="0" showRowCol="0" fitToPage="1">
      <selection activeCell="E15" sqref="E15"/>
      <pageMargins left="0.70866141732283472" right="0.70866141732283472" top="0.78740157480314965" bottom="0.78740157480314965" header="0.31496062992125984" footer="0.31496062992125984"/>
      <pageSetup paperSize="9" scale="66" orientation="landscape" r:id="rId1"/>
    </customSheetView>
    <customSheetView guid="{BCF61E25-243C-4CAA-8913-0F558945A257}" scale="90" showGridLines="0" showRowCol="0" fitToPage="1">
      <selection activeCell="E15" sqref="E15"/>
      <pageMargins left="0.70866141732283472" right="0.70866141732283472" top="0.78740157480314965" bottom="0.78740157480314965" header="0.31496062992125984" footer="0.31496062992125984"/>
      <pageSetup paperSize="9" scale="6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66" orientation="landscape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rgb="FF00B0F0"/>
    <pageSetUpPr fitToPage="1"/>
  </sheetPr>
  <dimension ref="A1:O55"/>
  <sheetViews>
    <sheetView showGridLines="0" showRowColHeaders="0" zoomScale="90" zoomScaleNormal="90" workbookViewId="0">
      <selection activeCell="B8" sqref="B8"/>
    </sheetView>
  </sheetViews>
  <sheetFormatPr baseColWidth="10" defaultRowHeight="13.2" x14ac:dyDescent="0.25"/>
  <cols>
    <col min="1" max="1" width="2.33203125" customWidth="1"/>
    <col min="2" max="2" width="26.33203125" customWidth="1"/>
    <col min="3" max="3" width="10" customWidth="1"/>
    <col min="4" max="4" width="6.5546875" customWidth="1"/>
    <col min="5" max="5" width="8.88671875" customWidth="1"/>
    <col min="6" max="6" width="7.88671875" customWidth="1"/>
    <col min="7" max="7" width="15.44140625" customWidth="1"/>
    <col min="8" max="8" width="11" customWidth="1"/>
    <col min="9" max="9" width="7.6640625" customWidth="1"/>
  </cols>
  <sheetData>
    <row r="1" spans="1:15" ht="18.75" customHeight="1" x14ac:dyDescent="0.25">
      <c r="A1" s="417" t="s">
        <v>63</v>
      </c>
      <c r="B1" s="209"/>
      <c r="C1" s="209"/>
      <c r="D1" s="209"/>
      <c r="E1" s="210" t="s">
        <v>7</v>
      </c>
      <c r="F1" s="210"/>
      <c r="G1" s="234"/>
      <c r="H1" s="281"/>
      <c r="J1" s="501" t="s">
        <v>370</v>
      </c>
    </row>
    <row r="2" spans="1:15" ht="18.75" customHeight="1" x14ac:dyDescent="0.25">
      <c r="A2" s="212"/>
      <c r="B2" s="399" t="s">
        <v>64</v>
      </c>
      <c r="C2" s="214"/>
      <c r="D2" s="214"/>
      <c r="E2" s="218"/>
      <c r="F2" s="214"/>
      <c r="G2" s="422" t="s">
        <v>159</v>
      </c>
      <c r="H2" s="492" t="s">
        <v>160</v>
      </c>
    </row>
    <row r="3" spans="1:15" ht="15.75" customHeight="1" x14ac:dyDescent="0.25">
      <c r="A3" s="212"/>
      <c r="B3" s="399"/>
      <c r="C3" s="214"/>
      <c r="D3" s="214"/>
      <c r="E3" s="218"/>
      <c r="F3" s="214"/>
      <c r="G3" s="235" t="s">
        <v>161</v>
      </c>
      <c r="H3" s="253" t="s">
        <v>162</v>
      </c>
    </row>
    <row r="4" spans="1:15" ht="15.75" customHeight="1" x14ac:dyDescent="0.25">
      <c r="A4" s="212"/>
      <c r="B4" s="217"/>
      <c r="C4" s="214"/>
      <c r="D4" s="214"/>
      <c r="E4" s="218"/>
      <c r="F4" s="214"/>
      <c r="G4" s="235" t="s">
        <v>95</v>
      </c>
      <c r="H4" s="253" t="s">
        <v>272</v>
      </c>
    </row>
    <row r="5" spans="1:15" s="410" customFormat="1" ht="18.75" customHeight="1" x14ac:dyDescent="0.25">
      <c r="A5" s="451"/>
      <c r="B5" s="452"/>
      <c r="C5" s="453"/>
      <c r="D5" s="453"/>
      <c r="E5" s="454"/>
      <c r="F5" s="454"/>
      <c r="G5" s="447" t="s">
        <v>131</v>
      </c>
      <c r="H5" s="448" t="s">
        <v>163</v>
      </c>
    </row>
    <row r="6" spans="1:15" s="410" customFormat="1" ht="23.25" customHeight="1" x14ac:dyDescent="0.25">
      <c r="A6" s="409"/>
      <c r="B6" s="409"/>
      <c r="C6" s="409"/>
      <c r="D6" s="409"/>
      <c r="E6" s="409"/>
      <c r="F6" s="409"/>
      <c r="G6" s="405" t="s">
        <v>379</v>
      </c>
      <c r="H6" s="573"/>
    </row>
    <row r="7" spans="1:15" s="410" customFormat="1" ht="23.25" customHeight="1" thickBot="1" x14ac:dyDescent="0.3">
      <c r="A7" s="409"/>
      <c r="B7" s="409"/>
      <c r="C7" s="409"/>
      <c r="D7" s="409"/>
      <c r="E7" s="409"/>
      <c r="F7" s="409"/>
      <c r="G7" s="405" t="s">
        <v>245</v>
      </c>
      <c r="H7" s="409"/>
    </row>
    <row r="8" spans="1:15" x14ac:dyDescent="0.25">
      <c r="A8" s="237"/>
      <c r="B8" s="238" t="s">
        <v>382</v>
      </c>
      <c r="C8" s="239">
        <v>1</v>
      </c>
      <c r="D8" s="238" t="s">
        <v>13</v>
      </c>
      <c r="E8" s="240">
        <v>20</v>
      </c>
      <c r="F8" s="241" t="s">
        <v>14</v>
      </c>
      <c r="G8" s="242">
        <f>E8*C8</f>
        <v>20</v>
      </c>
      <c r="H8" s="243" t="s">
        <v>14</v>
      </c>
    </row>
    <row r="9" spans="1:15" x14ac:dyDescent="0.25">
      <c r="A9" s="244"/>
      <c r="B9" s="223" t="s">
        <v>65</v>
      </c>
      <c r="C9" s="245">
        <v>1</v>
      </c>
      <c r="D9" s="233" t="s">
        <v>13</v>
      </c>
      <c r="E9" s="248">
        <v>18</v>
      </c>
      <c r="F9" s="247" t="s">
        <v>14</v>
      </c>
      <c r="G9" s="248">
        <f>E9*C9</f>
        <v>18</v>
      </c>
      <c r="H9" s="266" t="s">
        <v>14</v>
      </c>
      <c r="I9" s="15"/>
    </row>
    <row r="10" spans="1:15" x14ac:dyDescent="0.25">
      <c r="A10" s="244"/>
      <c r="B10" s="223" t="s">
        <v>78</v>
      </c>
      <c r="C10" s="245">
        <v>1</v>
      </c>
      <c r="D10" s="233" t="s">
        <v>13</v>
      </c>
      <c r="E10" s="248">
        <v>37.32</v>
      </c>
      <c r="F10" s="230" t="s">
        <v>14</v>
      </c>
      <c r="G10" s="250">
        <f>E10*C10</f>
        <v>37.32</v>
      </c>
      <c r="H10" s="271" t="s">
        <v>14</v>
      </c>
    </row>
    <row r="11" spans="1:15" s="410" customFormat="1" ht="19.5" customHeight="1" x14ac:dyDescent="0.25">
      <c r="A11" s="431"/>
      <c r="B11" s="432"/>
      <c r="C11" s="433"/>
      <c r="D11" s="434"/>
      <c r="E11" s="435"/>
      <c r="F11" s="439"/>
      <c r="G11" s="437">
        <f>SUM(G8:G10)</f>
        <v>75.319999999999993</v>
      </c>
      <c r="H11" s="438" t="s">
        <v>366</v>
      </c>
    </row>
    <row r="12" spans="1:15" s="1" customFormat="1" ht="18.75" customHeight="1" x14ac:dyDescent="0.25">
      <c r="A12" s="59"/>
      <c r="B12" s="496" t="s">
        <v>278</v>
      </c>
      <c r="C12" s="17"/>
      <c r="D12" s="17"/>
      <c r="E12" s="18"/>
      <c r="F12" s="19"/>
      <c r="G12" s="154">
        <f>+G11*E13*E14*E15*E16*E17*E18*E19*E20*E21</f>
        <v>75.319999999999993</v>
      </c>
      <c r="H12" s="379" t="s">
        <v>366</v>
      </c>
      <c r="I12" s="160"/>
      <c r="L12" s="32"/>
      <c r="M12" s="17"/>
      <c r="N12" s="17"/>
      <c r="O12" s="18"/>
    </row>
    <row r="13" spans="1:15" x14ac:dyDescent="0.25">
      <c r="A13" s="59"/>
      <c r="B13" s="131" t="s">
        <v>26</v>
      </c>
      <c r="C13" s="21" t="s">
        <v>206</v>
      </c>
      <c r="D13" s="33" t="s">
        <v>19</v>
      </c>
      <c r="E13" s="39">
        <v>1</v>
      </c>
      <c r="F13" s="19"/>
      <c r="G13" s="20"/>
      <c r="H13" s="60"/>
      <c r="L13" s="24"/>
      <c r="M13" s="132"/>
      <c r="N13" s="33"/>
      <c r="O13" s="39"/>
    </row>
    <row r="14" spans="1:15" x14ac:dyDescent="0.25">
      <c r="A14" s="59"/>
      <c r="B14" s="24" t="s">
        <v>100</v>
      </c>
      <c r="C14" s="21" t="s">
        <v>206</v>
      </c>
      <c r="D14" s="33"/>
      <c r="E14" s="39">
        <v>1</v>
      </c>
      <c r="F14" s="19"/>
      <c r="G14" s="20"/>
      <c r="H14" s="60"/>
      <c r="L14" s="131"/>
      <c r="M14" s="132"/>
      <c r="N14" s="27"/>
      <c r="O14" s="39"/>
    </row>
    <row r="15" spans="1:15" x14ac:dyDescent="0.25">
      <c r="A15" s="59"/>
      <c r="B15" s="24" t="s">
        <v>5</v>
      </c>
      <c r="C15" s="21" t="s">
        <v>206</v>
      </c>
      <c r="D15" s="33"/>
      <c r="E15" s="39">
        <v>1</v>
      </c>
      <c r="F15" s="114"/>
      <c r="G15" s="20"/>
      <c r="H15" s="60"/>
      <c r="I15" s="41"/>
      <c r="J15" s="41"/>
      <c r="K15" s="41"/>
      <c r="L15" s="24"/>
      <c r="M15" s="132"/>
      <c r="N15" s="33"/>
      <c r="O15" s="39"/>
    </row>
    <row r="16" spans="1:15" x14ac:dyDescent="0.25">
      <c r="A16" s="59"/>
      <c r="B16" s="131" t="s">
        <v>46</v>
      </c>
      <c r="C16" s="21" t="s">
        <v>206</v>
      </c>
      <c r="D16" s="33"/>
      <c r="E16" s="39">
        <v>1</v>
      </c>
      <c r="F16" s="114"/>
      <c r="G16" s="20"/>
      <c r="H16" s="60"/>
      <c r="I16" s="41"/>
      <c r="J16" s="41"/>
      <c r="K16" s="41"/>
      <c r="L16" s="24"/>
      <c r="M16" s="132"/>
      <c r="N16" s="33"/>
      <c r="O16" s="39"/>
    </row>
    <row r="17" spans="1:15" x14ac:dyDescent="0.25">
      <c r="A17" s="59"/>
      <c r="B17" s="24" t="s">
        <v>28</v>
      </c>
      <c r="C17" s="21" t="s">
        <v>285</v>
      </c>
      <c r="D17" s="33" t="s">
        <v>25</v>
      </c>
      <c r="E17" s="39">
        <v>1</v>
      </c>
      <c r="F17" s="19"/>
      <c r="G17" s="20"/>
      <c r="H17" s="60"/>
      <c r="I17" s="41"/>
      <c r="J17" s="41"/>
      <c r="K17" s="41"/>
      <c r="L17" s="24"/>
      <c r="M17" s="133"/>
      <c r="N17" s="33"/>
      <c r="O17" s="39"/>
    </row>
    <row r="18" spans="1:15" x14ac:dyDescent="0.25">
      <c r="A18" s="59"/>
      <c r="B18" s="24" t="s">
        <v>4</v>
      </c>
      <c r="C18" s="28" t="s">
        <v>286</v>
      </c>
      <c r="D18" s="33" t="s">
        <v>19</v>
      </c>
      <c r="E18" s="39">
        <v>1</v>
      </c>
      <c r="F18" s="19"/>
      <c r="G18" s="20"/>
      <c r="H18" s="60"/>
      <c r="I18" s="41"/>
      <c r="J18" s="41"/>
      <c r="K18" s="41"/>
      <c r="L18" s="24"/>
      <c r="M18" s="132"/>
      <c r="N18" s="33"/>
      <c r="O18" s="39"/>
    </row>
    <row r="19" spans="1:15" x14ac:dyDescent="0.25">
      <c r="A19" s="59"/>
      <c r="B19" s="24" t="s">
        <v>29</v>
      </c>
      <c r="C19" s="21">
        <v>5</v>
      </c>
      <c r="D19" s="33" t="s">
        <v>32</v>
      </c>
      <c r="E19" s="39">
        <v>1</v>
      </c>
      <c r="F19" s="19"/>
      <c r="G19" s="20"/>
      <c r="H19" s="60"/>
      <c r="I19" s="41"/>
      <c r="J19" s="41"/>
      <c r="K19" s="41"/>
      <c r="L19" s="24"/>
      <c r="M19" s="134"/>
      <c r="N19" s="33"/>
      <c r="O19" s="39"/>
    </row>
    <row r="20" spans="1:15" x14ac:dyDescent="0.25">
      <c r="A20" s="59"/>
      <c r="B20" s="24" t="s">
        <v>31</v>
      </c>
      <c r="C20" s="21">
        <v>0</v>
      </c>
      <c r="D20" s="33" t="s">
        <v>17</v>
      </c>
      <c r="E20" s="39">
        <v>1</v>
      </c>
      <c r="F20" s="19"/>
      <c r="G20" s="20"/>
      <c r="H20" s="60"/>
      <c r="I20" s="41"/>
      <c r="J20" s="41"/>
      <c r="K20" s="41"/>
      <c r="L20" s="24"/>
      <c r="M20" s="132"/>
      <c r="N20" s="33"/>
      <c r="O20" s="39"/>
    </row>
    <row r="21" spans="1:15" x14ac:dyDescent="0.25">
      <c r="A21" s="61"/>
      <c r="B21" s="25" t="s">
        <v>35</v>
      </c>
      <c r="C21" s="38" t="s">
        <v>206</v>
      </c>
      <c r="D21" s="35" t="s">
        <v>36</v>
      </c>
      <c r="E21" s="40">
        <v>1</v>
      </c>
      <c r="F21" s="22"/>
      <c r="G21" s="23"/>
      <c r="H21" s="62"/>
      <c r="I21" s="41"/>
      <c r="J21" s="41"/>
      <c r="K21" s="41"/>
      <c r="L21" s="24"/>
      <c r="M21" s="132"/>
      <c r="N21" s="33"/>
      <c r="O21" s="39"/>
    </row>
    <row r="22" spans="1:15" s="1" customFormat="1" ht="15.75" customHeight="1" x14ac:dyDescent="0.25">
      <c r="A22" s="59"/>
      <c r="B22" s="495" t="s">
        <v>33</v>
      </c>
      <c r="C22" s="17"/>
      <c r="D22" s="17"/>
      <c r="E22" s="18"/>
      <c r="F22" s="19"/>
      <c r="G22" s="154">
        <f>G11*E23*E24*E25*E26*E27*E28*E29*E30*E31</f>
        <v>469.99679999999995</v>
      </c>
      <c r="H22" s="379" t="s">
        <v>366</v>
      </c>
      <c r="I22" s="160"/>
      <c r="L22" s="32"/>
      <c r="M22" s="17"/>
      <c r="N22" s="17"/>
      <c r="O22" s="18"/>
    </row>
    <row r="23" spans="1:15" x14ac:dyDescent="0.25">
      <c r="A23" s="59"/>
      <c r="B23" s="131" t="s">
        <v>26</v>
      </c>
      <c r="C23" s="21" t="s">
        <v>206</v>
      </c>
      <c r="D23" s="33" t="s">
        <v>19</v>
      </c>
      <c r="E23" s="39">
        <v>1</v>
      </c>
      <c r="F23" s="19"/>
      <c r="G23" s="20"/>
      <c r="H23" s="60"/>
      <c r="L23" s="24"/>
      <c r="M23" s="132"/>
      <c r="N23" s="33"/>
      <c r="O23" s="39"/>
    </row>
    <row r="24" spans="1:15" x14ac:dyDescent="0.25">
      <c r="A24" s="59"/>
      <c r="B24" s="24" t="s">
        <v>100</v>
      </c>
      <c r="C24" s="21" t="s">
        <v>206</v>
      </c>
      <c r="D24" s="33"/>
      <c r="E24" s="39">
        <v>1</v>
      </c>
      <c r="F24" s="19"/>
      <c r="G24" s="20"/>
      <c r="H24" s="60"/>
      <c r="L24" s="131"/>
      <c r="M24" s="132"/>
      <c r="N24" s="27"/>
      <c r="O24" s="39"/>
    </row>
    <row r="25" spans="1:15" x14ac:dyDescent="0.25">
      <c r="A25" s="59"/>
      <c r="B25" s="24" t="s">
        <v>5</v>
      </c>
      <c r="C25" s="21" t="s">
        <v>206</v>
      </c>
      <c r="D25" s="33"/>
      <c r="E25" s="39">
        <v>1</v>
      </c>
      <c r="F25" s="114"/>
      <c r="G25" s="20"/>
      <c r="H25" s="60"/>
      <c r="I25" s="41"/>
      <c r="J25" s="41"/>
      <c r="K25" s="41"/>
      <c r="L25" s="24"/>
      <c r="M25" s="132"/>
      <c r="N25" s="33"/>
      <c r="O25" s="39"/>
    </row>
    <row r="26" spans="1:15" x14ac:dyDescent="0.25">
      <c r="A26" s="59"/>
      <c r="B26" s="131" t="s">
        <v>46</v>
      </c>
      <c r="C26" s="128" t="s">
        <v>1</v>
      </c>
      <c r="D26" s="33"/>
      <c r="E26" s="39">
        <v>1.3</v>
      </c>
      <c r="F26" s="114"/>
      <c r="G26" s="20"/>
      <c r="H26" s="60"/>
      <c r="I26" s="41"/>
      <c r="J26" s="41"/>
      <c r="K26" s="41"/>
      <c r="L26" s="24"/>
      <c r="M26" s="132"/>
      <c r="N26" s="33"/>
      <c r="O26" s="39"/>
    </row>
    <row r="27" spans="1:15" x14ac:dyDescent="0.25">
      <c r="A27" s="59"/>
      <c r="B27" s="24" t="s">
        <v>28</v>
      </c>
      <c r="C27" s="21" t="s">
        <v>215</v>
      </c>
      <c r="D27" s="33" t="s">
        <v>25</v>
      </c>
      <c r="E27" s="39">
        <v>2</v>
      </c>
      <c r="F27" s="19"/>
      <c r="G27" s="20"/>
      <c r="H27" s="60"/>
      <c r="I27" s="41"/>
      <c r="J27" s="41"/>
      <c r="K27" s="41"/>
      <c r="L27" s="24"/>
      <c r="M27" s="133"/>
      <c r="N27" s="33"/>
      <c r="O27" s="39"/>
    </row>
    <row r="28" spans="1:15" x14ac:dyDescent="0.25">
      <c r="A28" s="59"/>
      <c r="B28" s="24" t="s">
        <v>4</v>
      </c>
      <c r="C28" s="28" t="s">
        <v>286</v>
      </c>
      <c r="D28" s="33" t="s">
        <v>19</v>
      </c>
      <c r="E28" s="39">
        <v>1</v>
      </c>
      <c r="F28" s="19"/>
      <c r="G28" s="20"/>
      <c r="H28" s="60"/>
      <c r="I28" s="41"/>
      <c r="J28" s="41"/>
      <c r="K28" s="41"/>
      <c r="L28" s="24"/>
      <c r="M28" s="132"/>
      <c r="N28" s="33"/>
      <c r="O28" s="39"/>
    </row>
    <row r="29" spans="1:15" x14ac:dyDescent="0.25">
      <c r="A29" s="59"/>
      <c r="B29" s="24" t="s">
        <v>29</v>
      </c>
      <c r="C29" s="49" t="s">
        <v>276</v>
      </c>
      <c r="D29" s="33" t="s">
        <v>32</v>
      </c>
      <c r="E29" s="39">
        <v>1</v>
      </c>
      <c r="F29" s="19"/>
      <c r="G29" s="20"/>
      <c r="H29" s="60"/>
      <c r="I29" s="41"/>
      <c r="J29" s="41"/>
      <c r="K29" s="41"/>
      <c r="L29" s="24"/>
      <c r="M29" s="134"/>
      <c r="N29" s="33"/>
      <c r="O29" s="39"/>
    </row>
    <row r="30" spans="1:15" x14ac:dyDescent="0.25">
      <c r="A30" s="59"/>
      <c r="B30" s="24" t="s">
        <v>31</v>
      </c>
      <c r="C30" s="21">
        <v>3</v>
      </c>
      <c r="D30" s="33" t="s">
        <v>17</v>
      </c>
      <c r="E30" s="39">
        <v>2.4</v>
      </c>
      <c r="F30" s="19"/>
      <c r="G30" s="20"/>
      <c r="H30" s="60"/>
      <c r="I30" s="41"/>
      <c r="J30" s="41"/>
      <c r="K30" s="41"/>
      <c r="L30" s="24"/>
      <c r="M30" s="132"/>
      <c r="N30" s="33"/>
      <c r="O30" s="39"/>
    </row>
    <row r="31" spans="1:15" x14ac:dyDescent="0.25">
      <c r="A31" s="61"/>
      <c r="B31" s="25" t="s">
        <v>35</v>
      </c>
      <c r="C31" s="38" t="s">
        <v>206</v>
      </c>
      <c r="D31" s="35" t="s">
        <v>36</v>
      </c>
      <c r="E31" s="40">
        <v>1</v>
      </c>
      <c r="F31" s="22"/>
      <c r="G31" s="23"/>
      <c r="H31" s="62"/>
      <c r="I31" s="41"/>
      <c r="J31" s="41"/>
      <c r="K31" s="41"/>
      <c r="L31" s="24"/>
      <c r="M31" s="132"/>
      <c r="N31" s="33"/>
      <c r="O31" s="39"/>
    </row>
    <row r="32" spans="1:15" ht="18.75" customHeight="1" x14ac:dyDescent="0.25">
      <c r="A32" s="63"/>
      <c r="B32" s="127" t="s">
        <v>6</v>
      </c>
      <c r="C32" s="5"/>
      <c r="D32" s="5"/>
      <c r="E32" s="6"/>
      <c r="F32" s="7"/>
      <c r="G32" s="380">
        <f>G11*E33*E34*E35*E36*E37*E38*E39*E40*E41</f>
        <v>1579.1892480000001</v>
      </c>
      <c r="H32" s="379" t="s">
        <v>366</v>
      </c>
      <c r="I32" s="160"/>
      <c r="J32" s="41"/>
      <c r="K32" s="41"/>
      <c r="L32" s="50"/>
      <c r="M32" s="132"/>
      <c r="N32" s="21"/>
      <c r="O32" s="39"/>
    </row>
    <row r="33" spans="1:15" x14ac:dyDescent="0.25">
      <c r="A33" s="59"/>
      <c r="B33" s="131" t="s">
        <v>26</v>
      </c>
      <c r="C33" s="21" t="s">
        <v>280</v>
      </c>
      <c r="D33" s="27" t="s">
        <v>19</v>
      </c>
      <c r="E33" s="39">
        <v>1.6</v>
      </c>
      <c r="F33" s="19"/>
      <c r="G33" s="20"/>
      <c r="H33" s="60"/>
      <c r="I33" s="41"/>
      <c r="J33" s="41"/>
      <c r="K33" s="41"/>
      <c r="L33" s="24"/>
      <c r="M33" s="132"/>
      <c r="N33" s="33"/>
      <c r="O33" s="39"/>
    </row>
    <row r="34" spans="1:15" x14ac:dyDescent="0.25">
      <c r="A34" s="59"/>
      <c r="B34" s="24" t="s">
        <v>100</v>
      </c>
      <c r="C34" s="21" t="s">
        <v>206</v>
      </c>
      <c r="D34" s="27"/>
      <c r="E34" s="39">
        <v>1</v>
      </c>
      <c r="F34" s="19"/>
      <c r="G34" s="20"/>
      <c r="H34" s="60"/>
      <c r="I34" s="41"/>
      <c r="J34" s="41"/>
      <c r="K34" s="41"/>
      <c r="L34" s="131"/>
      <c r="M34" s="132"/>
      <c r="N34" s="27"/>
      <c r="O34" s="39"/>
    </row>
    <row r="35" spans="1:15" x14ac:dyDescent="0.25">
      <c r="A35" s="59"/>
      <c r="B35" s="24" t="s">
        <v>5</v>
      </c>
      <c r="C35" s="21" t="s">
        <v>206</v>
      </c>
      <c r="D35" s="27"/>
      <c r="E35" s="39">
        <v>1</v>
      </c>
      <c r="F35" s="114"/>
      <c r="G35" s="20"/>
      <c r="H35" s="60"/>
      <c r="I35" s="41"/>
      <c r="J35" s="41"/>
      <c r="K35" s="41"/>
      <c r="L35" s="24"/>
      <c r="M35" s="132"/>
      <c r="N35" s="33"/>
      <c r="O35" s="39"/>
    </row>
    <row r="36" spans="1:15" x14ac:dyDescent="0.25">
      <c r="A36" s="59"/>
      <c r="B36" s="131" t="s">
        <v>46</v>
      </c>
      <c r="C36" s="128" t="s">
        <v>1</v>
      </c>
      <c r="D36" s="33"/>
      <c r="E36" s="39">
        <v>1.3</v>
      </c>
      <c r="F36" s="114"/>
      <c r="G36" s="20"/>
      <c r="H36" s="60"/>
      <c r="I36" s="41"/>
      <c r="J36" s="41"/>
      <c r="K36" s="41"/>
      <c r="L36" s="24"/>
      <c r="M36" s="132"/>
      <c r="N36" s="33"/>
      <c r="O36" s="39"/>
    </row>
    <row r="37" spans="1:15" x14ac:dyDescent="0.25">
      <c r="A37" s="59"/>
      <c r="B37" s="24" t="s">
        <v>28</v>
      </c>
      <c r="C37" s="128" t="s">
        <v>243</v>
      </c>
      <c r="D37" s="27" t="s">
        <v>25</v>
      </c>
      <c r="E37" s="39">
        <v>4</v>
      </c>
      <c r="F37" s="114"/>
      <c r="G37" s="20"/>
      <c r="H37" s="60"/>
      <c r="I37" s="41"/>
      <c r="J37" s="41"/>
      <c r="K37" s="41"/>
      <c r="L37" s="24"/>
      <c r="M37" s="133"/>
      <c r="N37" s="33"/>
      <c r="O37" s="39"/>
    </row>
    <row r="38" spans="1:15" x14ac:dyDescent="0.25">
      <c r="A38" s="59"/>
      <c r="B38" s="24" t="s">
        <v>4</v>
      </c>
      <c r="C38" s="28" t="s">
        <v>286</v>
      </c>
      <c r="D38" s="27" t="s">
        <v>19</v>
      </c>
      <c r="E38" s="39">
        <v>1</v>
      </c>
      <c r="F38" s="115"/>
      <c r="G38" s="20"/>
      <c r="H38" s="60"/>
      <c r="I38" s="41"/>
      <c r="J38" s="41"/>
      <c r="K38" s="41"/>
      <c r="L38" s="24"/>
      <c r="M38" s="132"/>
      <c r="N38" s="33"/>
      <c r="O38" s="39"/>
    </row>
    <row r="39" spans="1:15" x14ac:dyDescent="0.25">
      <c r="A39" s="59"/>
      <c r="B39" s="24" t="s">
        <v>29</v>
      </c>
      <c r="C39" s="49" t="s">
        <v>109</v>
      </c>
      <c r="D39" s="27" t="s">
        <v>32</v>
      </c>
      <c r="E39" s="39">
        <v>1.05</v>
      </c>
      <c r="F39" s="173"/>
      <c r="G39" s="20"/>
      <c r="H39" s="60"/>
      <c r="I39" s="41"/>
      <c r="J39" s="41"/>
      <c r="K39" s="41"/>
      <c r="L39" s="24"/>
      <c r="M39" s="134"/>
      <c r="N39" s="33"/>
      <c r="O39" s="39"/>
    </row>
    <row r="40" spans="1:15" x14ac:dyDescent="0.25">
      <c r="A40" s="59"/>
      <c r="B40" s="24" t="s">
        <v>31</v>
      </c>
      <c r="C40" s="21">
        <v>3</v>
      </c>
      <c r="D40" s="33" t="s">
        <v>17</v>
      </c>
      <c r="E40" s="39">
        <v>2.4</v>
      </c>
      <c r="F40" s="115"/>
      <c r="G40" s="20"/>
      <c r="H40" s="60"/>
      <c r="I40" s="41"/>
      <c r="J40" s="41"/>
      <c r="K40" s="41"/>
      <c r="L40" s="24"/>
      <c r="M40" s="132"/>
      <c r="N40" s="33"/>
      <c r="O40" s="39"/>
    </row>
    <row r="41" spans="1:15" x14ac:dyDescent="0.25">
      <c r="A41" s="61"/>
      <c r="B41" s="25" t="s">
        <v>35</v>
      </c>
      <c r="C41" s="38" t="s">
        <v>206</v>
      </c>
      <c r="D41" s="30" t="s">
        <v>36</v>
      </c>
      <c r="E41" s="40">
        <v>1</v>
      </c>
      <c r="F41" s="116"/>
      <c r="G41" s="23"/>
      <c r="H41" s="62"/>
      <c r="I41" s="41"/>
      <c r="J41" s="41"/>
      <c r="K41" s="41"/>
      <c r="L41" s="24"/>
      <c r="M41" s="132"/>
      <c r="N41" s="33"/>
      <c r="O41" s="39"/>
    </row>
    <row r="42" spans="1:15" ht="18.75" customHeight="1" x14ac:dyDescent="0.25">
      <c r="A42" s="64"/>
      <c r="B42" s="494" t="s">
        <v>20</v>
      </c>
      <c r="C42" s="5"/>
      <c r="D42" s="5"/>
      <c r="E42" s="6"/>
      <c r="F42" s="117"/>
      <c r="G42" s="380">
        <f>G11*E43*E44*E45*E46*E47*E48*E49*E50*E51</f>
        <v>1902.5470464</v>
      </c>
      <c r="H42" s="379" t="s">
        <v>366</v>
      </c>
      <c r="I42" s="160"/>
      <c r="J42" s="41"/>
      <c r="K42" s="41"/>
      <c r="L42" s="50"/>
      <c r="M42" s="132"/>
      <c r="N42" s="21"/>
      <c r="O42" s="39"/>
    </row>
    <row r="43" spans="1:15" x14ac:dyDescent="0.25">
      <c r="A43" s="59"/>
      <c r="B43" s="131" t="s">
        <v>26</v>
      </c>
      <c r="C43" s="21" t="s">
        <v>206</v>
      </c>
      <c r="D43" s="27" t="s">
        <v>19</v>
      </c>
      <c r="E43" s="39">
        <v>1</v>
      </c>
      <c r="F43" s="113"/>
      <c r="G43" s="20"/>
      <c r="H43" s="60"/>
      <c r="I43" s="41"/>
      <c r="J43" s="41"/>
      <c r="K43" s="41"/>
      <c r="L43" s="24"/>
      <c r="M43" s="132"/>
      <c r="N43" s="33"/>
      <c r="O43" s="39"/>
    </row>
    <row r="44" spans="1:15" x14ac:dyDescent="0.25">
      <c r="A44" s="59"/>
      <c r="B44" s="24" t="s">
        <v>100</v>
      </c>
      <c r="C44" s="21" t="s">
        <v>206</v>
      </c>
      <c r="D44" s="27"/>
      <c r="E44" s="39">
        <v>1</v>
      </c>
      <c r="F44" s="115"/>
      <c r="G44" s="20"/>
      <c r="H44" s="60"/>
      <c r="I44" s="41"/>
      <c r="J44" s="41"/>
      <c r="K44" s="41"/>
      <c r="L44" s="131"/>
      <c r="M44" s="133"/>
      <c r="N44" s="27"/>
      <c r="O44" s="39"/>
    </row>
    <row r="45" spans="1:15" x14ac:dyDescent="0.25">
      <c r="A45" s="59"/>
      <c r="B45" s="24" t="s">
        <v>5</v>
      </c>
      <c r="C45" s="21" t="s">
        <v>2</v>
      </c>
      <c r="D45" s="27"/>
      <c r="E45" s="39">
        <v>1.6</v>
      </c>
      <c r="F45" s="129"/>
      <c r="G45" s="20"/>
      <c r="H45" s="60"/>
      <c r="I45" s="41"/>
      <c r="J45" s="41"/>
      <c r="K45" s="41"/>
      <c r="L45" s="24"/>
      <c r="M45" s="133"/>
      <c r="N45" s="33"/>
      <c r="O45" s="39"/>
    </row>
    <row r="46" spans="1:15" x14ac:dyDescent="0.25">
      <c r="A46" s="59"/>
      <c r="B46" s="131" t="s">
        <v>46</v>
      </c>
      <c r="C46" s="128" t="s">
        <v>1</v>
      </c>
      <c r="D46" s="33"/>
      <c r="E46" s="39">
        <v>1.3</v>
      </c>
      <c r="F46" s="129"/>
      <c r="G46" s="20"/>
      <c r="H46" s="60"/>
      <c r="I46" s="41"/>
      <c r="J46" s="41"/>
      <c r="K46" s="41"/>
      <c r="L46" s="24"/>
      <c r="M46" s="132"/>
      <c r="N46" s="33"/>
      <c r="O46" s="39"/>
    </row>
    <row r="47" spans="1:15" x14ac:dyDescent="0.25">
      <c r="A47" s="59"/>
      <c r="B47" s="24" t="s">
        <v>28</v>
      </c>
      <c r="C47" s="128" t="s">
        <v>243</v>
      </c>
      <c r="D47" s="27" t="s">
        <v>25</v>
      </c>
      <c r="E47" s="39">
        <v>4</v>
      </c>
      <c r="F47" s="114"/>
      <c r="G47" s="20"/>
      <c r="H47" s="60"/>
      <c r="I47" s="41"/>
      <c r="J47" s="41"/>
      <c r="K47" s="41"/>
      <c r="L47" s="24"/>
      <c r="M47" s="133"/>
      <c r="N47" s="33"/>
      <c r="O47" s="39"/>
    </row>
    <row r="48" spans="1:15" x14ac:dyDescent="0.25">
      <c r="A48" s="59"/>
      <c r="B48" s="24" t="s">
        <v>4</v>
      </c>
      <c r="C48" s="28" t="s">
        <v>218</v>
      </c>
      <c r="D48" s="27" t="s">
        <v>19</v>
      </c>
      <c r="E48" s="39">
        <v>1.1000000000000001</v>
      </c>
      <c r="F48" s="115"/>
      <c r="G48" s="20"/>
      <c r="H48" s="60"/>
      <c r="I48" s="41"/>
      <c r="J48" s="41"/>
      <c r="K48" s="41"/>
      <c r="L48" s="24"/>
      <c r="M48" s="132"/>
      <c r="N48" s="33"/>
      <c r="O48" s="39"/>
    </row>
    <row r="49" spans="1:15" x14ac:dyDescent="0.25">
      <c r="A49" s="59"/>
      <c r="B49" s="24" t="s">
        <v>29</v>
      </c>
      <c r="C49" s="49" t="s">
        <v>275</v>
      </c>
      <c r="D49" s="27" t="s">
        <v>32</v>
      </c>
      <c r="E49" s="39">
        <v>1.1499999999999999</v>
      </c>
      <c r="F49" s="114"/>
      <c r="G49" s="20"/>
      <c r="H49" s="60"/>
      <c r="I49" s="41"/>
      <c r="J49" s="41"/>
      <c r="K49" s="41"/>
      <c r="L49" s="24"/>
      <c r="M49" s="134"/>
      <c r="N49" s="33"/>
      <c r="O49" s="39"/>
    </row>
    <row r="50" spans="1:15" x14ac:dyDescent="0.25">
      <c r="A50" s="59"/>
      <c r="B50" s="24" t="s">
        <v>31</v>
      </c>
      <c r="C50" s="21">
        <v>3</v>
      </c>
      <c r="D50" s="33" t="s">
        <v>17</v>
      </c>
      <c r="E50" s="39">
        <v>2.4</v>
      </c>
      <c r="F50" s="19"/>
      <c r="G50" s="20"/>
      <c r="H50" s="60"/>
      <c r="L50" s="24"/>
      <c r="M50" s="132"/>
      <c r="N50" s="33"/>
      <c r="O50" s="39"/>
    </row>
    <row r="51" spans="1:15" ht="13.8" thickBot="1" x14ac:dyDescent="0.3">
      <c r="A51" s="65"/>
      <c r="B51" s="164" t="s">
        <v>35</v>
      </c>
      <c r="C51" s="66" t="s">
        <v>206</v>
      </c>
      <c r="D51" s="67" t="s">
        <v>36</v>
      </c>
      <c r="E51" s="174">
        <v>1</v>
      </c>
      <c r="F51" s="69"/>
      <c r="G51" s="70"/>
      <c r="H51" s="71"/>
      <c r="L51" s="24"/>
      <c r="M51" s="132"/>
      <c r="N51" s="33"/>
      <c r="O51" s="39"/>
    </row>
    <row r="52" spans="1:15" x14ac:dyDescent="0.25">
      <c r="A52" s="7"/>
      <c r="B52" s="8"/>
      <c r="C52" s="9"/>
      <c r="D52" s="10"/>
      <c r="E52" s="6"/>
      <c r="F52" s="9"/>
      <c r="G52" s="11"/>
      <c r="H52" s="12"/>
    </row>
    <row r="53" spans="1:15" x14ac:dyDescent="0.25">
      <c r="B53" s="52"/>
    </row>
    <row r="54" spans="1:15" x14ac:dyDescent="0.25">
      <c r="A54" s="412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pans="1:15" x14ac:dyDescent="0.25">
      <c r="A55" s="414" t="s">
        <v>348</v>
      </c>
      <c r="N55" s="414"/>
      <c r="O55" s="493" t="s">
        <v>384</v>
      </c>
    </row>
  </sheetData>
  <sheetProtection sheet="1" objects="1" scenarios="1" selectLockedCells="1"/>
  <customSheetViews>
    <customSheetView guid="{53577D95-2C63-4AAC-BA60-521614B920FC}" scale="90" showGridLines="0" showRowCol="0" fitToPage="1">
      <selection activeCell="B8" sqref="B8"/>
      <pageMargins left="0.70866141732283472" right="0.70866141732283472" top="0.78740157480314965" bottom="0.78740157480314965" header="0.31496062992125984" footer="0.31496062992125984"/>
      <pageSetup paperSize="9" scale="66" orientation="landscape" r:id="rId1"/>
    </customSheetView>
    <customSheetView guid="{BCF61E25-243C-4CAA-8913-0F558945A257}" scale="90" showGridLines="0" showRowCol="0" fitToPage="1">
      <selection activeCell="B8" sqref="B8"/>
      <pageMargins left="0.70866141732283472" right="0.70866141732283472" top="0.78740157480314965" bottom="0.78740157480314965" header="0.31496062992125984" footer="0.31496062992125984"/>
      <pageSetup paperSize="9" scale="6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66" orientation="landscape" r:id="rId3"/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rgb="FFFFFF00"/>
    <pageSetUpPr fitToPage="1"/>
  </sheetPr>
  <dimension ref="A1:O71"/>
  <sheetViews>
    <sheetView showGridLines="0" showRowColHeaders="0" zoomScaleNormal="100" workbookViewId="0">
      <selection activeCell="E28" sqref="E28"/>
    </sheetView>
  </sheetViews>
  <sheetFormatPr baseColWidth="10" defaultRowHeight="13.2" x14ac:dyDescent="0.25"/>
  <cols>
    <col min="1" max="2" width="17.5546875" customWidth="1"/>
    <col min="3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49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38</v>
      </c>
      <c r="C3" s="214"/>
      <c r="D3" s="214"/>
      <c r="E3" s="214"/>
      <c r="F3" s="218"/>
      <c r="G3" s="215"/>
    </row>
    <row r="4" spans="1:12" x14ac:dyDescent="0.25">
      <c r="A4" s="219"/>
      <c r="B4" s="213" t="s">
        <v>9</v>
      </c>
      <c r="C4" s="213"/>
      <c r="D4" s="213"/>
      <c r="E4" s="213"/>
      <c r="F4" s="213"/>
      <c r="G4" s="221"/>
    </row>
    <row r="5" spans="1:12" ht="20.25" customHeight="1" x14ac:dyDescent="0.25">
      <c r="A5" s="216" t="s">
        <v>10</v>
      </c>
      <c r="B5" s="222" t="s">
        <v>37</v>
      </c>
      <c r="C5" s="214"/>
      <c r="D5" s="214"/>
      <c r="E5" s="214"/>
      <c r="F5" s="218"/>
      <c r="G5" s="215"/>
      <c r="I5" s="17"/>
      <c r="J5" s="27"/>
      <c r="K5" s="18"/>
      <c r="L5" s="51"/>
    </row>
    <row r="6" spans="1:12" x14ac:dyDescent="0.25">
      <c r="A6" s="216"/>
      <c r="B6" s="233" t="s">
        <v>11</v>
      </c>
      <c r="C6" s="214"/>
      <c r="D6" s="214"/>
      <c r="E6" s="214"/>
      <c r="F6" s="218"/>
      <c r="G6" s="215"/>
      <c r="I6" s="21"/>
      <c r="J6" s="27"/>
      <c r="K6" s="18"/>
      <c r="L6" s="51"/>
    </row>
    <row r="7" spans="1:12" ht="21" customHeight="1" x14ac:dyDescent="0.25">
      <c r="A7" s="216" t="s">
        <v>12</v>
      </c>
      <c r="B7" s="217" t="s">
        <v>24</v>
      </c>
      <c r="C7" s="214"/>
      <c r="D7" s="214"/>
      <c r="E7" s="214"/>
      <c r="F7" s="218"/>
      <c r="G7" s="215"/>
      <c r="I7" s="21"/>
      <c r="J7" s="26"/>
      <c r="K7" s="18"/>
      <c r="L7" s="51"/>
    </row>
    <row r="8" spans="1:12" x14ac:dyDescent="0.25">
      <c r="A8" s="216"/>
      <c r="B8" s="225" t="s">
        <v>23</v>
      </c>
      <c r="C8" s="214"/>
      <c r="D8" s="214"/>
      <c r="E8" s="214"/>
      <c r="F8" s="218"/>
      <c r="G8" s="215"/>
      <c r="I8" s="21"/>
      <c r="J8" s="34"/>
      <c r="K8" s="36"/>
      <c r="L8" s="51"/>
    </row>
    <row r="9" spans="1:12" x14ac:dyDescent="0.25">
      <c r="A9" s="226"/>
      <c r="B9" s="227"/>
      <c r="C9" s="228"/>
      <c r="D9" s="229"/>
      <c r="E9" s="229"/>
      <c r="F9" s="230"/>
      <c r="G9" s="231"/>
      <c r="I9" s="17"/>
      <c r="J9" s="27"/>
      <c r="K9" s="36"/>
      <c r="L9" s="51"/>
    </row>
    <row r="10" spans="1:12" x14ac:dyDescent="0.25">
      <c r="A10" s="2"/>
      <c r="B10" s="2"/>
      <c r="C10" s="2"/>
      <c r="D10" s="2"/>
      <c r="E10" s="2"/>
      <c r="F10" s="2"/>
      <c r="G10" s="2"/>
      <c r="I10" s="28"/>
      <c r="J10" s="27"/>
      <c r="K10" s="18"/>
      <c r="L10" s="51"/>
    </row>
    <row r="11" spans="1:12" ht="13.8" thickBot="1" x14ac:dyDescent="0.3">
      <c r="A11" s="2"/>
      <c r="B11" s="2"/>
      <c r="C11" s="2"/>
      <c r="D11" s="2"/>
      <c r="E11" s="2"/>
      <c r="F11" s="2"/>
      <c r="G11" s="2"/>
      <c r="I11" s="29"/>
      <c r="J11" s="27"/>
      <c r="K11" s="18"/>
      <c r="L11" s="51"/>
    </row>
    <row r="12" spans="1:12" x14ac:dyDescent="0.25">
      <c r="A12" s="232" t="s">
        <v>8</v>
      </c>
      <c r="B12" s="593" t="s">
        <v>38</v>
      </c>
      <c r="C12" s="594"/>
      <c r="D12" s="594"/>
      <c r="E12" s="594"/>
      <c r="F12" s="594"/>
      <c r="G12" s="284" t="s">
        <v>50</v>
      </c>
      <c r="I12" s="17"/>
      <c r="J12" s="33"/>
      <c r="K12" s="18"/>
      <c r="L12" s="51"/>
    </row>
    <row r="13" spans="1:12" s="1" customFormat="1" x14ac:dyDescent="0.25">
      <c r="A13" s="59"/>
      <c r="B13" s="497" t="s">
        <v>278</v>
      </c>
      <c r="C13" s="498" t="s">
        <v>33</v>
      </c>
      <c r="D13" s="499" t="s">
        <v>6</v>
      </c>
      <c r="E13" s="500" t="s">
        <v>20</v>
      </c>
      <c r="F13" s="18"/>
      <c r="G13" s="60"/>
      <c r="I13" s="17"/>
      <c r="J13" s="27"/>
      <c r="K13" s="18"/>
      <c r="L13" s="51"/>
    </row>
    <row r="14" spans="1:12" x14ac:dyDescent="0.25">
      <c r="A14" s="83" t="s">
        <v>26</v>
      </c>
      <c r="B14" s="376" t="str">
        <f>+'112'!C12</f>
        <v xml:space="preserve"> - </v>
      </c>
      <c r="C14" s="376" t="str">
        <f>+'112'!C22</f>
        <v xml:space="preserve"> - </v>
      </c>
      <c r="D14" s="376" t="str">
        <f>+'112'!C32</f>
        <v xml:space="preserve"> - </v>
      </c>
      <c r="E14" s="376" t="str">
        <f>+'112'!C42</f>
        <v>ab 45</v>
      </c>
      <c r="F14" s="138" t="s">
        <v>19</v>
      </c>
      <c r="G14" s="60"/>
      <c r="H14" s="14"/>
      <c r="I14" s="51"/>
      <c r="J14" s="51"/>
      <c r="K14" s="51"/>
      <c r="L14" s="51"/>
    </row>
    <row r="15" spans="1:12" x14ac:dyDescent="0.25">
      <c r="A15" s="84" t="s">
        <v>100</v>
      </c>
      <c r="B15" s="376" t="str">
        <f>+'112'!C13</f>
        <v xml:space="preserve"> - </v>
      </c>
      <c r="C15" s="376" t="str">
        <f>+'112'!C23</f>
        <v xml:space="preserve"> - </v>
      </c>
      <c r="D15" s="376" t="str">
        <f>+'112'!C33</f>
        <v>hoch</v>
      </c>
      <c r="E15" s="376" t="str">
        <f>+'112'!C43</f>
        <v>hoch</v>
      </c>
      <c r="F15" s="138"/>
      <c r="G15" s="60"/>
    </row>
    <row r="16" spans="1:12" x14ac:dyDescent="0.25">
      <c r="A16" s="83" t="s">
        <v>5</v>
      </c>
      <c r="B16" s="376" t="str">
        <f>+'112'!C14</f>
        <v xml:space="preserve"> - </v>
      </c>
      <c r="C16" s="376" t="str">
        <f>+'112'!C24</f>
        <v xml:space="preserve"> - </v>
      </c>
      <c r="D16" s="376" t="str">
        <f>+'112'!C34</f>
        <v xml:space="preserve"> - </v>
      </c>
      <c r="E16" s="376" t="str">
        <f>+'112'!C44</f>
        <v xml:space="preserve"> - </v>
      </c>
      <c r="F16" s="138"/>
      <c r="G16" s="60"/>
    </row>
    <row r="17" spans="1:9" x14ac:dyDescent="0.25">
      <c r="A17" s="84" t="s">
        <v>46</v>
      </c>
      <c r="B17" s="376" t="str">
        <f>+'112'!C15</f>
        <v xml:space="preserve"> - </v>
      </c>
      <c r="C17" s="376" t="str">
        <f>+'112'!C25</f>
        <v xml:space="preserve"> - </v>
      </c>
      <c r="D17" s="376" t="str">
        <f>+'112'!C35</f>
        <v xml:space="preserve"> - </v>
      </c>
      <c r="E17" s="376" t="str">
        <f>+'112'!C45</f>
        <v xml:space="preserve"> - </v>
      </c>
      <c r="F17" s="138"/>
      <c r="G17" s="60"/>
      <c r="H17" s="44"/>
    </row>
    <row r="18" spans="1:9" x14ac:dyDescent="0.25">
      <c r="A18" s="84" t="s">
        <v>28</v>
      </c>
      <c r="B18" s="376" t="str">
        <f>+'112'!C16</f>
        <v xml:space="preserve"> - </v>
      </c>
      <c r="C18" s="376" t="str">
        <f>+'112'!C26</f>
        <v xml:space="preserve"> - </v>
      </c>
      <c r="D18" s="376" t="str">
        <f>+'112'!C36</f>
        <v xml:space="preserve"> - </v>
      </c>
      <c r="E18" s="376" t="str">
        <f>+'112'!C46</f>
        <v xml:space="preserve"> - </v>
      </c>
      <c r="F18" s="138" t="s">
        <v>25</v>
      </c>
      <c r="G18" s="60"/>
      <c r="I18" s="41"/>
    </row>
    <row r="19" spans="1:9" x14ac:dyDescent="0.25">
      <c r="A19" s="84" t="s">
        <v>4</v>
      </c>
      <c r="B19" s="376" t="str">
        <f>+'112'!C17</f>
        <v xml:space="preserve"> - </v>
      </c>
      <c r="C19" s="376" t="str">
        <f>+'112'!C27</f>
        <v xml:space="preserve"> - </v>
      </c>
      <c r="D19" s="376" t="str">
        <f>+'112'!C37</f>
        <v xml:space="preserve"> - </v>
      </c>
      <c r="E19" s="376" t="str">
        <f>+'112'!C47</f>
        <v xml:space="preserve"> - </v>
      </c>
      <c r="F19" s="138" t="s">
        <v>19</v>
      </c>
      <c r="G19" s="60"/>
    </row>
    <row r="20" spans="1:9" x14ac:dyDescent="0.25">
      <c r="A20" s="84" t="s">
        <v>29</v>
      </c>
      <c r="B20" s="376">
        <f>+'112'!C18</f>
        <v>1</v>
      </c>
      <c r="C20" s="376" t="str">
        <f>+'112'!C28</f>
        <v>0,5-1,0</v>
      </c>
      <c r="D20" s="376" t="str">
        <f>+'112'!C38</f>
        <v>0,1-0,5</v>
      </c>
      <c r="E20" s="376" t="str">
        <f>+'112'!C48</f>
        <v>0,05-0,1</v>
      </c>
      <c r="F20" s="138" t="s">
        <v>32</v>
      </c>
      <c r="G20" s="60"/>
    </row>
    <row r="21" spans="1:9" x14ac:dyDescent="0.25">
      <c r="A21" s="84" t="s">
        <v>31</v>
      </c>
      <c r="B21" s="376" t="str">
        <f>+'112'!C19</f>
        <v xml:space="preserve"> - </v>
      </c>
      <c r="C21" s="376" t="str">
        <f>+'112'!C29</f>
        <v xml:space="preserve"> - </v>
      </c>
      <c r="D21" s="376" t="str">
        <f>+'112'!C39</f>
        <v xml:space="preserve"> - </v>
      </c>
      <c r="E21" s="376" t="str">
        <f>+'112'!C49</f>
        <v xml:space="preserve"> - </v>
      </c>
      <c r="F21" s="138" t="s">
        <v>17</v>
      </c>
      <c r="G21" s="60"/>
    </row>
    <row r="22" spans="1:9" ht="13.8" thickBot="1" x14ac:dyDescent="0.3">
      <c r="A22" s="85" t="s">
        <v>35</v>
      </c>
      <c r="B22" s="512" t="str">
        <f>+'112'!C20</f>
        <v xml:space="preserve"> - </v>
      </c>
      <c r="C22" s="512" t="str">
        <f>+'112'!C30</f>
        <v xml:space="preserve"> - </v>
      </c>
      <c r="D22" s="512" t="str">
        <f>+'112'!C40</f>
        <v xml:space="preserve"> - </v>
      </c>
      <c r="E22" s="512" t="str">
        <f>+'112'!C50</f>
        <v xml:space="preserve"> - </v>
      </c>
      <c r="F22" s="141" t="s">
        <v>36</v>
      </c>
      <c r="G22" s="62"/>
    </row>
    <row r="23" spans="1:9" s="410" customFormat="1" ht="18" customHeight="1" x14ac:dyDescent="0.25">
      <c r="A23" s="514"/>
      <c r="B23" s="515">
        <f>'112'!G11</f>
        <v>1169</v>
      </c>
      <c r="C23" s="515">
        <f>'112'!G21</f>
        <v>1180.55</v>
      </c>
      <c r="D23" s="516">
        <f>'112'!G31</f>
        <v>1833.125</v>
      </c>
      <c r="E23" s="515">
        <f>'112'!G41</f>
        <v>2682.05</v>
      </c>
      <c r="F23" s="516"/>
      <c r="G23" s="517"/>
    </row>
    <row r="24" spans="1:9" x14ac:dyDescent="0.25">
      <c r="A24" s="285" t="s">
        <v>10</v>
      </c>
      <c r="B24" s="591" t="s">
        <v>37</v>
      </c>
      <c r="C24" s="592"/>
      <c r="D24" s="592"/>
      <c r="E24" s="592"/>
      <c r="F24" s="592"/>
      <c r="G24" s="286" t="s">
        <v>51</v>
      </c>
    </row>
    <row r="25" spans="1:9" s="1" customFormat="1" x14ac:dyDescent="0.25">
      <c r="A25" s="59"/>
      <c r="B25" s="497" t="s">
        <v>278</v>
      </c>
      <c r="C25" s="498" t="s">
        <v>33</v>
      </c>
      <c r="D25" s="499" t="s">
        <v>6</v>
      </c>
      <c r="E25" s="500" t="s">
        <v>20</v>
      </c>
      <c r="F25" s="18"/>
      <c r="G25" s="60"/>
    </row>
    <row r="26" spans="1:9" x14ac:dyDescent="0.25">
      <c r="A26" s="83" t="s">
        <v>26</v>
      </c>
      <c r="B26" s="137" t="str">
        <f>+'321'!C11</f>
        <v xml:space="preserve"> - </v>
      </c>
      <c r="C26" s="137" t="str">
        <f>+'321'!C21</f>
        <v xml:space="preserve"> - </v>
      </c>
      <c r="D26" s="142" t="str">
        <f>+'321'!C31</f>
        <v>ab 45</v>
      </c>
      <c r="E26" s="137" t="str">
        <f>+'321'!C41</f>
        <v xml:space="preserve"> - </v>
      </c>
      <c r="F26" s="138" t="s">
        <v>19</v>
      </c>
      <c r="G26" s="60"/>
    </row>
    <row r="27" spans="1:9" x14ac:dyDescent="0.25">
      <c r="A27" s="84" t="s">
        <v>100</v>
      </c>
      <c r="B27" s="139" t="str">
        <f>+'321'!C12</f>
        <v xml:space="preserve"> - </v>
      </c>
      <c r="C27" s="139" t="str">
        <f>+'321'!C22</f>
        <v xml:space="preserve"> - </v>
      </c>
      <c r="D27" s="17" t="str">
        <f>+'321'!C32</f>
        <v xml:space="preserve"> - </v>
      </c>
      <c r="E27" s="139" t="str">
        <f>+'321'!C42</f>
        <v xml:space="preserve"> - </v>
      </c>
      <c r="F27" s="138"/>
      <c r="G27" s="60"/>
    </row>
    <row r="28" spans="1:9" x14ac:dyDescent="0.25">
      <c r="A28" s="83" t="s">
        <v>5</v>
      </c>
      <c r="B28" s="139" t="str">
        <f>+'321'!C13</f>
        <v xml:space="preserve"> - </v>
      </c>
      <c r="C28" s="139" t="str">
        <f>+'321'!C23</f>
        <v xml:space="preserve"> - </v>
      </c>
      <c r="D28" s="17" t="str">
        <f>+'321'!C33</f>
        <v xml:space="preserve"> - </v>
      </c>
      <c r="E28" s="563" t="str">
        <f>+'321'!C43</f>
        <v xml:space="preserve"> - </v>
      </c>
      <c r="F28" s="138"/>
      <c r="G28" s="60"/>
    </row>
    <row r="29" spans="1:9" x14ac:dyDescent="0.25">
      <c r="A29" s="84" t="s">
        <v>46</v>
      </c>
      <c r="B29" s="139" t="str">
        <f>+'321'!C14</f>
        <v xml:space="preserve"> - </v>
      </c>
      <c r="C29" s="139" t="str">
        <f>+'321'!C24</f>
        <v xml:space="preserve"> - </v>
      </c>
      <c r="D29" s="17" t="str">
        <f>+'321'!C34</f>
        <v>uneben</v>
      </c>
      <c r="E29" s="139" t="str">
        <f>+'321'!C44</f>
        <v>uneben</v>
      </c>
      <c r="F29" s="138"/>
      <c r="G29" s="60"/>
    </row>
    <row r="30" spans="1:9" x14ac:dyDescent="0.25">
      <c r="A30" s="84" t="s">
        <v>28</v>
      </c>
      <c r="B30" s="139" t="str">
        <f>+'321'!C15</f>
        <v xml:space="preserve"> - </v>
      </c>
      <c r="C30" s="139" t="str">
        <f>+'321'!C25</f>
        <v>bis 50</v>
      </c>
      <c r="D30" s="17" t="str">
        <f>+'321'!C35</f>
        <v>bis 50</v>
      </c>
      <c r="E30" s="139" t="str">
        <f>+'321'!C45</f>
        <v>50 bis 100</v>
      </c>
      <c r="F30" s="138" t="s">
        <v>25</v>
      </c>
      <c r="G30" s="60"/>
    </row>
    <row r="31" spans="1:9" x14ac:dyDescent="0.25">
      <c r="A31" s="84" t="s">
        <v>4</v>
      </c>
      <c r="B31" s="139" t="str">
        <f>+'321'!C16</f>
        <v xml:space="preserve"> - </v>
      </c>
      <c r="C31" s="139" t="str">
        <f>+'321'!C26</f>
        <v xml:space="preserve"> - </v>
      </c>
      <c r="D31" s="17" t="str">
        <f>+'321'!C36</f>
        <v xml:space="preserve"> - </v>
      </c>
      <c r="E31" s="139" t="str">
        <f>+'321'!C46</f>
        <v xml:space="preserve"> - </v>
      </c>
      <c r="F31" s="138" t="s">
        <v>19</v>
      </c>
      <c r="G31" s="60"/>
    </row>
    <row r="32" spans="1:9" x14ac:dyDescent="0.25">
      <c r="A32" s="84" t="s">
        <v>29</v>
      </c>
      <c r="B32" s="139" t="str">
        <f>+'321'!C17</f>
        <v xml:space="preserve"> - </v>
      </c>
      <c r="C32" s="139" t="str">
        <f>+'321'!C27</f>
        <v xml:space="preserve"> - </v>
      </c>
      <c r="D32" s="17" t="str">
        <f>+'321'!C37</f>
        <v xml:space="preserve"> - </v>
      </c>
      <c r="E32" s="139" t="str">
        <f>+'321'!C47</f>
        <v xml:space="preserve"> - </v>
      </c>
      <c r="F32" s="138" t="s">
        <v>32</v>
      </c>
      <c r="G32" s="60"/>
    </row>
    <row r="33" spans="1:11" x14ac:dyDescent="0.25">
      <c r="A33" s="84" t="s">
        <v>31</v>
      </c>
      <c r="B33" s="139" t="str">
        <f>+'321'!C18</f>
        <v xml:space="preserve"> - </v>
      </c>
      <c r="C33" s="139" t="str">
        <f>+'321'!C28</f>
        <v xml:space="preserve"> - </v>
      </c>
      <c r="D33" s="17" t="str">
        <f>+'321'!C38</f>
        <v xml:space="preserve"> - </v>
      </c>
      <c r="E33" s="139" t="str">
        <f>+'321'!C48</f>
        <v xml:space="preserve"> - </v>
      </c>
      <c r="F33" s="138" t="s">
        <v>17</v>
      </c>
      <c r="G33" s="60"/>
    </row>
    <row r="34" spans="1:11" ht="13.8" thickBot="1" x14ac:dyDescent="0.3">
      <c r="A34" s="85" t="s">
        <v>35</v>
      </c>
      <c r="B34" s="518" t="str">
        <f>+'321'!C19</f>
        <v xml:space="preserve"> - </v>
      </c>
      <c r="C34" s="518" t="str">
        <f>+'321'!C29</f>
        <v xml:space="preserve"> - </v>
      </c>
      <c r="D34" s="519" t="str">
        <f>+'321'!C39</f>
        <v xml:space="preserve"> - </v>
      </c>
      <c r="E34" s="518" t="str">
        <f>+'321'!C49</f>
        <v xml:space="preserve"> - </v>
      </c>
      <c r="F34" s="141" t="s">
        <v>36</v>
      </c>
      <c r="G34" s="62"/>
    </row>
    <row r="35" spans="1:11" s="410" customFormat="1" ht="18.75" customHeight="1" x14ac:dyDescent="0.25">
      <c r="A35" s="520"/>
      <c r="B35" s="521">
        <f>+'321'!G10</f>
        <v>497.68</v>
      </c>
      <c r="C35" s="521">
        <f>+'321'!G20</f>
        <v>1513.4080000000001</v>
      </c>
      <c r="D35" s="522">
        <f>+'321'!G30</f>
        <v>4107.3838399999995</v>
      </c>
      <c r="E35" s="523">
        <f>+'321'!G40</f>
        <v>4729.88</v>
      </c>
      <c r="F35" s="524"/>
      <c r="G35" s="525"/>
    </row>
    <row r="36" spans="1:11" x14ac:dyDescent="0.25">
      <c r="A36" s="285" t="s">
        <v>12</v>
      </c>
      <c r="B36" s="591" t="s">
        <v>52</v>
      </c>
      <c r="C36" s="592"/>
      <c r="D36" s="592"/>
      <c r="E36" s="592"/>
      <c r="F36" s="592"/>
      <c r="G36" s="286" t="s">
        <v>59</v>
      </c>
    </row>
    <row r="37" spans="1:11" s="1" customFormat="1" x14ac:dyDescent="0.25">
      <c r="A37" s="59"/>
      <c r="B37" s="497" t="s">
        <v>278</v>
      </c>
      <c r="C37" s="498" t="s">
        <v>33</v>
      </c>
      <c r="D37" s="499" t="s">
        <v>6</v>
      </c>
      <c r="E37" s="500" t="s">
        <v>20</v>
      </c>
      <c r="F37" s="18"/>
      <c r="G37" s="60"/>
      <c r="I37" s="17"/>
      <c r="J37" s="27"/>
    </row>
    <row r="38" spans="1:11" x14ac:dyDescent="0.25">
      <c r="A38" s="83" t="s">
        <v>26</v>
      </c>
      <c r="B38" s="139" t="str">
        <f>+'331'!C11</f>
        <v xml:space="preserve"> - </v>
      </c>
      <c r="C38" s="139" t="str">
        <f>+'331'!C21</f>
        <v xml:space="preserve"> - </v>
      </c>
      <c r="D38" s="139" t="str">
        <f>+'331'!C31</f>
        <v>ab 35</v>
      </c>
      <c r="E38" s="139" t="str">
        <f>+'331'!C41</f>
        <v xml:space="preserve"> - </v>
      </c>
      <c r="F38" s="138" t="s">
        <v>19</v>
      </c>
      <c r="G38" s="60"/>
      <c r="I38" s="21"/>
      <c r="J38" s="27"/>
      <c r="K38" s="1"/>
    </row>
    <row r="39" spans="1:11" x14ac:dyDescent="0.25">
      <c r="A39" s="84" t="s">
        <v>100</v>
      </c>
      <c r="B39" s="139" t="str">
        <f>+'331'!C12</f>
        <v xml:space="preserve"> - </v>
      </c>
      <c r="C39" s="139" t="str">
        <f>+'331'!C22</f>
        <v xml:space="preserve"> - </v>
      </c>
      <c r="D39" s="139" t="str">
        <f>+'331'!C32</f>
        <v xml:space="preserve"> - </v>
      </c>
      <c r="E39" s="139" t="str">
        <f>+'331'!C42</f>
        <v xml:space="preserve"> - </v>
      </c>
      <c r="F39" s="138"/>
      <c r="G39" s="60"/>
      <c r="I39" s="21"/>
      <c r="J39" s="26"/>
      <c r="K39" s="1"/>
    </row>
    <row r="40" spans="1:11" x14ac:dyDescent="0.25">
      <c r="A40" s="83" t="s">
        <v>5</v>
      </c>
      <c r="B40" s="139" t="str">
        <f>+'331'!C13</f>
        <v xml:space="preserve"> - </v>
      </c>
      <c r="C40" s="139" t="str">
        <f>+'331'!C23</f>
        <v xml:space="preserve"> - </v>
      </c>
      <c r="D40" s="139" t="str">
        <f>+'331'!C33</f>
        <v xml:space="preserve"> - </v>
      </c>
      <c r="E40" s="139" t="str">
        <f>+'331'!C43</f>
        <v xml:space="preserve"> - </v>
      </c>
      <c r="F40" s="138"/>
      <c r="G40" s="60"/>
      <c r="I40" s="21"/>
      <c r="J40" s="34"/>
      <c r="K40" s="1"/>
    </row>
    <row r="41" spans="1:11" x14ac:dyDescent="0.25">
      <c r="A41" s="83" t="s">
        <v>46</v>
      </c>
      <c r="B41" s="139" t="str">
        <f>+'331'!C14</f>
        <v xml:space="preserve"> - </v>
      </c>
      <c r="C41" s="139" t="str">
        <f>+'331'!C24</f>
        <v xml:space="preserve"> - </v>
      </c>
      <c r="D41" s="139" t="str">
        <f>+'331'!C34</f>
        <v xml:space="preserve"> - </v>
      </c>
      <c r="E41" s="139" t="str">
        <f>+'331'!C44</f>
        <v xml:space="preserve"> - </v>
      </c>
      <c r="F41" s="138"/>
      <c r="G41" s="60"/>
      <c r="I41" s="21"/>
      <c r="J41" s="27"/>
      <c r="K41" s="1"/>
    </row>
    <row r="42" spans="1:11" x14ac:dyDescent="0.25">
      <c r="A42" s="83" t="s">
        <v>28</v>
      </c>
      <c r="B42" s="139">
        <f>+'331'!C15</f>
        <v>15</v>
      </c>
      <c r="C42" s="139" t="str">
        <f>+'331'!C25</f>
        <v>15 bis 50</v>
      </c>
      <c r="D42" s="139" t="str">
        <f>+'331'!C35</f>
        <v>15 bis 50</v>
      </c>
      <c r="E42" s="139" t="str">
        <f>+'331'!C45</f>
        <v>50 bis 100</v>
      </c>
      <c r="F42" s="138" t="s">
        <v>25</v>
      </c>
      <c r="G42" s="60"/>
      <c r="H42" s="14"/>
      <c r="I42" s="28"/>
      <c r="J42" s="27"/>
      <c r="K42" s="1"/>
    </row>
    <row r="43" spans="1:11" x14ac:dyDescent="0.25">
      <c r="A43" s="83" t="s">
        <v>4</v>
      </c>
      <c r="B43" s="139">
        <f>+'331'!C16</f>
        <v>20</v>
      </c>
      <c r="C43" s="139" t="str">
        <f>+'331'!C26</f>
        <v>20 bis 40</v>
      </c>
      <c r="D43" s="139" t="str">
        <f>+'331'!C36</f>
        <v>20 bis 40</v>
      </c>
      <c r="E43" s="139" t="str">
        <f>+'331'!C46</f>
        <v>&gt; 40</v>
      </c>
      <c r="F43" s="138" t="s">
        <v>19</v>
      </c>
      <c r="G43" s="60"/>
      <c r="I43" s="29"/>
      <c r="J43" s="27"/>
      <c r="K43" s="1"/>
    </row>
    <row r="44" spans="1:11" x14ac:dyDescent="0.25">
      <c r="A44" s="83" t="s">
        <v>29</v>
      </c>
      <c r="B44" s="139">
        <f>+'331'!C17</f>
        <v>0.1</v>
      </c>
      <c r="C44" s="139" t="str">
        <f>+'331'!C27</f>
        <v>0,1 bis 0,5</v>
      </c>
      <c r="D44" s="139" t="str">
        <f>+'331'!C37</f>
        <v>&gt; 0,5</v>
      </c>
      <c r="E44" s="139" t="str">
        <f>+'331'!C47</f>
        <v>&gt; 0,5</v>
      </c>
      <c r="F44" s="138" t="s">
        <v>32</v>
      </c>
      <c r="G44" s="60"/>
      <c r="I44" s="17"/>
      <c r="J44" s="33"/>
      <c r="K44" s="1"/>
    </row>
    <row r="45" spans="1:11" x14ac:dyDescent="0.25">
      <c r="A45" s="83" t="s">
        <v>31</v>
      </c>
      <c r="B45" s="139" t="str">
        <f>+'331'!C18</f>
        <v xml:space="preserve"> - </v>
      </c>
      <c r="C45" s="139" t="str">
        <f>+'331'!C28</f>
        <v xml:space="preserve"> - </v>
      </c>
      <c r="D45" s="139" t="str">
        <f>+'331'!C38</f>
        <v xml:space="preserve"> - </v>
      </c>
      <c r="E45" s="139" t="str">
        <f>+'331'!C48</f>
        <v xml:space="preserve"> - </v>
      </c>
      <c r="F45" s="138" t="s">
        <v>17</v>
      </c>
      <c r="G45" s="60"/>
      <c r="I45" s="17"/>
      <c r="J45" s="27"/>
      <c r="K45" s="1"/>
    </row>
    <row r="46" spans="1:11" ht="13.8" thickBot="1" x14ac:dyDescent="0.3">
      <c r="A46" s="191" t="str">
        <f>+'331'!B29</f>
        <v>einseitig</v>
      </c>
      <c r="B46" s="143" t="str">
        <f>+'331'!C19</f>
        <v>nein</v>
      </c>
      <c r="C46" s="143" t="str">
        <f>+'331'!C29</f>
        <v>nein</v>
      </c>
      <c r="D46" s="143" t="str">
        <f>+'331'!C39</f>
        <v>nein</v>
      </c>
      <c r="E46" s="143" t="str">
        <f>+'331'!C49</f>
        <v>nein</v>
      </c>
      <c r="F46" s="141" t="s">
        <v>36</v>
      </c>
      <c r="G46" s="62"/>
      <c r="I46" s="1"/>
      <c r="J46" s="1"/>
      <c r="K46" s="1"/>
    </row>
    <row r="47" spans="1:11" s="410" customFormat="1" ht="15" customHeight="1" thickBot="1" x14ac:dyDescent="0.3">
      <c r="A47" s="526"/>
      <c r="B47" s="527">
        <f>+'331'!G10</f>
        <v>206.8</v>
      </c>
      <c r="C47" s="527">
        <f>+'331'!G20</f>
        <v>990.05000000000007</v>
      </c>
      <c r="D47" s="527">
        <f>+'331'!G30</f>
        <v>2200.3520000000003</v>
      </c>
      <c r="E47" s="527">
        <f>+'331'!G40</f>
        <v>4014.2144000000003</v>
      </c>
      <c r="F47" s="528"/>
      <c r="G47" s="529"/>
    </row>
    <row r="48" spans="1:11" ht="12.75" customHeight="1" x14ac:dyDescent="0.25"/>
    <row r="49" spans="1:9" ht="12.75" customHeight="1" thickBot="1" x14ac:dyDescent="0.3"/>
    <row r="50" spans="1:9" ht="12.75" customHeight="1" x14ac:dyDescent="0.25">
      <c r="A50" s="292" t="s">
        <v>328</v>
      </c>
      <c r="B50" s="144" t="s">
        <v>278</v>
      </c>
      <c r="C50" s="144" t="s">
        <v>33</v>
      </c>
      <c r="D50" s="145" t="s">
        <v>6</v>
      </c>
      <c r="E50" s="145" t="s">
        <v>20</v>
      </c>
      <c r="F50" s="146"/>
      <c r="G50" s="147"/>
      <c r="I50" s="14"/>
    </row>
    <row r="51" spans="1:9" ht="12.75" customHeight="1" thickBot="1" x14ac:dyDescent="0.3">
      <c r="A51" s="384" t="s">
        <v>327</v>
      </c>
      <c r="B51" s="185">
        <f>+B47+B35+B23</f>
        <v>1873.48</v>
      </c>
      <c r="C51" s="185">
        <f>C23+C35+C47</f>
        <v>3684.0080000000003</v>
      </c>
      <c r="D51" s="185">
        <f>D23+D35+D47</f>
        <v>8140.8608399999994</v>
      </c>
      <c r="E51" s="185">
        <f>E23+E35+E47</f>
        <v>11426.144400000001</v>
      </c>
      <c r="F51" s="186"/>
      <c r="G51" s="151"/>
      <c r="H51" s="41"/>
    </row>
    <row r="52" spans="1:9" ht="12.75" customHeight="1" thickBot="1" x14ac:dyDescent="0.3">
      <c r="B52" s="187"/>
      <c r="C52" s="187"/>
      <c r="D52" s="187"/>
      <c r="E52" s="187"/>
      <c r="F52" s="187"/>
    </row>
    <row r="53" spans="1:9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9" ht="12.75" customHeight="1" thickBot="1" x14ac:dyDescent="0.3">
      <c r="A54" s="566">
        <v>0.1</v>
      </c>
      <c r="B54" s="185">
        <f>+A54*B51</f>
        <v>187.34800000000001</v>
      </c>
      <c r="C54" s="185">
        <f>+C51*A54</f>
        <v>368.40080000000006</v>
      </c>
      <c r="D54" s="185">
        <f>+D51*A54</f>
        <v>814.08608400000003</v>
      </c>
      <c r="E54" s="185">
        <f>+E51*A54</f>
        <v>1142.6144400000001</v>
      </c>
      <c r="F54" s="186"/>
      <c r="G54" s="151"/>
    </row>
    <row r="55" spans="1:9" ht="12.75" customHeight="1" x14ac:dyDescent="0.25">
      <c r="A55" t="s">
        <v>7</v>
      </c>
    </row>
    <row r="56" spans="1:9" ht="12.75" customHeight="1" thickBot="1" x14ac:dyDescent="0.3"/>
    <row r="57" spans="1:9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9" ht="12.75" customHeight="1" x14ac:dyDescent="0.25">
      <c r="A58" s="86"/>
      <c r="B58" s="1"/>
      <c r="C58" s="1"/>
      <c r="D58" s="1"/>
      <c r="E58" s="1"/>
      <c r="F58" s="1"/>
      <c r="G58" s="88"/>
    </row>
    <row r="59" spans="1:9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  <c r="I59" s="564"/>
    </row>
    <row r="60" spans="1:9" ht="12.75" customHeight="1" x14ac:dyDescent="0.25">
      <c r="A60" s="200" t="s">
        <v>302</v>
      </c>
      <c r="B60" s="567">
        <v>1</v>
      </c>
      <c r="C60" s="568" t="s">
        <v>278</v>
      </c>
      <c r="D60" s="204">
        <f>IF(C60=B13,B23,IF(C60=C13,C23,IF(C60=D13,D23,IF(C60=E13,E23,"Fehler"))))</f>
        <v>1169</v>
      </c>
      <c r="E60" s="204">
        <f>+D60*B60</f>
        <v>1169</v>
      </c>
      <c r="F60" s="1"/>
      <c r="G60" s="88"/>
    </row>
    <row r="61" spans="1:9" ht="12.75" customHeight="1" thickBot="1" x14ac:dyDescent="0.3">
      <c r="A61" s="198" t="s">
        <v>301</v>
      </c>
      <c r="B61" s="199" t="s">
        <v>303</v>
      </c>
      <c r="C61" s="199" t="s">
        <v>304</v>
      </c>
      <c r="D61" s="199" t="s">
        <v>305</v>
      </c>
      <c r="E61" s="205" t="s">
        <v>307</v>
      </c>
      <c r="F61" s="1"/>
      <c r="G61" s="565"/>
    </row>
    <row r="62" spans="1:9" ht="12.75" customHeight="1" x14ac:dyDescent="0.25">
      <c r="A62" s="200" t="s">
        <v>10</v>
      </c>
      <c r="B62" s="567">
        <v>1</v>
      </c>
      <c r="C62" s="568" t="s">
        <v>278</v>
      </c>
      <c r="D62" s="204">
        <f>IF(C62=B25,B35,IF(C62=C25,C35,IF(C62=D25,D35,IF(C62=E25,E35,"Fehler"))))</f>
        <v>497.68</v>
      </c>
      <c r="E62" s="204">
        <f>+D62*B62</f>
        <v>497.68</v>
      </c>
      <c r="F62" s="1"/>
      <c r="G62" s="88"/>
    </row>
    <row r="63" spans="1:9" ht="12.75" customHeight="1" thickBot="1" x14ac:dyDescent="0.3">
      <c r="A63" s="198" t="s">
        <v>301</v>
      </c>
      <c r="B63" s="199" t="s">
        <v>303</v>
      </c>
      <c r="C63" s="199" t="s">
        <v>304</v>
      </c>
      <c r="D63" s="199" t="s">
        <v>305</v>
      </c>
      <c r="E63" s="205" t="s">
        <v>308</v>
      </c>
      <c r="F63" s="1"/>
      <c r="G63" s="88"/>
    </row>
    <row r="64" spans="1:9" ht="12.75" customHeight="1" x14ac:dyDescent="0.25">
      <c r="A64" s="200" t="s">
        <v>12</v>
      </c>
      <c r="B64" s="567">
        <v>1</v>
      </c>
      <c r="C64" s="568" t="s">
        <v>278</v>
      </c>
      <c r="D64" s="204">
        <f>IF(C64=B37,B47,IF(C64=C37,C47,IF(C64=D37,D47,IF(C64=E37,E47,"Fehler"))))</f>
        <v>206.8</v>
      </c>
      <c r="E64" s="204">
        <f>+D64*B64</f>
        <v>206.8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206">
        <f>+E64+E62+E60</f>
        <v>1873.48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312</v>
      </c>
      <c r="D67" s="94"/>
      <c r="E67" s="203">
        <f>+E66*A67</f>
        <v>187.34800000000001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 topLeftCell="A4">
      <selection activeCell="E21" sqref="E21"/>
      <pageMargins left="0.70866141732283472" right="0.70866141732283472" top="0.78740157480314965" bottom="0.78740157480314965" header="0.31496062992125984" footer="0.31496062992125984"/>
      <pageSetup paperSize="9" scale="85" fitToHeight="0" orientation="portrait" r:id="rId1"/>
    </customSheetView>
    <customSheetView guid="{BCF61E25-243C-4CAA-8913-0F558945A257}" showGridLines="0" showRowCol="0" fitToPage="1" topLeftCell="A4">
      <selection activeCell="E21" sqref="E21"/>
      <pageMargins left="0.70866141732283472" right="0.70866141732283472" top="0.78740157480314965" bottom="0.78740157480314965" header="0.31496062992125984" footer="0.31496062992125984"/>
      <pageSetup paperSize="9" scale="85" fitToHeight="0" orientation="portrait" r:id="rId2"/>
    </customSheetView>
  </customSheetViews>
  <mergeCells count="3">
    <mergeCell ref="B24:F24"/>
    <mergeCell ref="B12:F12"/>
    <mergeCell ref="B36:F36"/>
  </mergeCells>
  <conditionalFormatting sqref="B13">
    <cfRule type="cellIs" dxfId="532" priority="36" stopIfTrue="1" operator="equal">
      <formula>$B$13</formula>
    </cfRule>
    <cfRule type="cellIs" dxfId="531" priority="40" stopIfTrue="1" operator="equal">
      <formula>$B$13</formula>
    </cfRule>
  </conditionalFormatting>
  <conditionalFormatting sqref="C13">
    <cfRule type="cellIs" dxfId="530" priority="35" stopIfTrue="1" operator="equal">
      <formula>$C$13</formula>
    </cfRule>
    <cfRule type="cellIs" dxfId="529" priority="39" stopIfTrue="1" operator="equal">
      <formula>$C$13</formula>
    </cfRule>
  </conditionalFormatting>
  <conditionalFormatting sqref="D13">
    <cfRule type="cellIs" dxfId="528" priority="34" stopIfTrue="1" operator="equal">
      <formula>$D$13</formula>
    </cfRule>
    <cfRule type="cellIs" dxfId="527" priority="38" stopIfTrue="1" operator="equal">
      <formula>$D$13</formula>
    </cfRule>
  </conditionalFormatting>
  <conditionalFormatting sqref="E13">
    <cfRule type="cellIs" dxfId="526" priority="33" stopIfTrue="1" operator="equal">
      <formula>$E$13</formula>
    </cfRule>
    <cfRule type="cellIs" dxfId="525" priority="37" stopIfTrue="1" operator="equal">
      <formula>$E$13</formula>
    </cfRule>
  </conditionalFormatting>
  <conditionalFormatting sqref="B25">
    <cfRule type="cellIs" dxfId="524" priority="28" stopIfTrue="1" operator="equal">
      <formula>$B$13</formula>
    </cfRule>
    <cfRule type="cellIs" dxfId="523" priority="32" stopIfTrue="1" operator="equal">
      <formula>$B$13</formula>
    </cfRule>
  </conditionalFormatting>
  <conditionalFormatting sqref="C25">
    <cfRule type="cellIs" dxfId="522" priority="27" stopIfTrue="1" operator="equal">
      <formula>$C$13</formula>
    </cfRule>
    <cfRule type="cellIs" dxfId="521" priority="31" stopIfTrue="1" operator="equal">
      <formula>$C$13</formula>
    </cfRule>
  </conditionalFormatting>
  <conditionalFormatting sqref="D25">
    <cfRule type="cellIs" dxfId="520" priority="26" stopIfTrue="1" operator="equal">
      <formula>$D$13</formula>
    </cfRule>
    <cfRule type="cellIs" dxfId="519" priority="30" stopIfTrue="1" operator="equal">
      <formula>$D$13</formula>
    </cfRule>
  </conditionalFormatting>
  <conditionalFormatting sqref="E25">
    <cfRule type="cellIs" dxfId="518" priority="25" stopIfTrue="1" operator="equal">
      <formula>$E$13</formula>
    </cfRule>
    <cfRule type="cellIs" dxfId="517" priority="29" stopIfTrue="1" operator="equal">
      <formula>$E$13</formula>
    </cfRule>
  </conditionalFormatting>
  <conditionalFormatting sqref="C60">
    <cfRule type="cellIs" dxfId="516" priority="9" stopIfTrue="1" operator="equal">
      <formula>$E$13</formula>
    </cfRule>
    <cfRule type="cellIs" dxfId="515" priority="10" stopIfTrue="1" operator="equal">
      <formula>$D$13</formula>
    </cfRule>
    <cfRule type="cellIs" dxfId="514" priority="11" stopIfTrue="1" operator="equal">
      <formula>$C$13</formula>
    </cfRule>
    <cfRule type="cellIs" dxfId="513" priority="12" stopIfTrue="1" operator="equal">
      <formula>$B$13</formula>
    </cfRule>
  </conditionalFormatting>
  <conditionalFormatting sqref="C62">
    <cfRule type="cellIs" dxfId="512" priority="5" stopIfTrue="1" operator="equal">
      <formula>$E$13</formula>
    </cfRule>
    <cfRule type="cellIs" dxfId="511" priority="6" stopIfTrue="1" operator="equal">
      <formula>$D$13</formula>
    </cfRule>
    <cfRule type="cellIs" dxfId="510" priority="7" stopIfTrue="1" operator="equal">
      <formula>$C$13</formula>
    </cfRule>
    <cfRule type="cellIs" dxfId="509" priority="8" stopIfTrue="1" operator="equal">
      <formula>$B$13</formula>
    </cfRule>
  </conditionalFormatting>
  <conditionalFormatting sqref="C64">
    <cfRule type="cellIs" dxfId="508" priority="1" stopIfTrue="1" operator="equal">
      <formula>$E$13</formula>
    </cfRule>
    <cfRule type="cellIs" dxfId="507" priority="2" stopIfTrue="1" operator="equal">
      <formula>$D$13</formula>
    </cfRule>
    <cfRule type="cellIs" dxfId="506" priority="3" stopIfTrue="1" operator="equal">
      <formula>$C$13</formula>
    </cfRule>
    <cfRule type="cellIs" dxfId="505" priority="4" stopIfTrue="1" operator="equal">
      <formula>$B$13</formula>
    </cfRule>
  </conditionalFormatting>
  <dataValidations count="4">
    <dataValidation type="list" allowBlank="1" showDropDown="1" showInputMessage="1" showErrorMessage="1" sqref="B13 B25">
      <formula1>$B$13:$E$13</formula1>
    </dataValidation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scale="85" fitToHeight="0" orientation="portrait" r:id="rId3"/>
  <ignoredErrors>
    <ignoredError sqref="G12 G24 G36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rgb="FFFFFF00"/>
    <pageSetUpPr fitToPage="1"/>
  </sheetPr>
  <dimension ref="A1:O87"/>
  <sheetViews>
    <sheetView showGridLines="0" showRowColHeaders="0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1" x14ac:dyDescent="0.25">
      <c r="A1" s="207" t="s">
        <v>58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39</v>
      </c>
      <c r="C3" s="214"/>
      <c r="D3" s="214"/>
      <c r="E3" s="214"/>
      <c r="F3" s="218"/>
      <c r="G3" s="215"/>
    </row>
    <row r="4" spans="1:11" x14ac:dyDescent="0.25">
      <c r="A4" s="219"/>
      <c r="B4" s="220" t="s">
        <v>40</v>
      </c>
      <c r="C4" s="213"/>
      <c r="D4" s="213"/>
      <c r="E4" s="213"/>
      <c r="F4" s="213"/>
      <c r="G4" s="221"/>
    </row>
    <row r="5" spans="1:11" ht="18" customHeight="1" x14ac:dyDescent="0.25">
      <c r="A5" s="216" t="s">
        <v>10</v>
      </c>
      <c r="B5" s="222" t="s">
        <v>44</v>
      </c>
      <c r="C5" s="214"/>
      <c r="D5" s="214"/>
      <c r="E5" s="214"/>
      <c r="F5" s="218"/>
      <c r="G5" s="215"/>
    </row>
    <row r="6" spans="1:11" x14ac:dyDescent="0.25">
      <c r="A6" s="216"/>
      <c r="B6" s="223" t="s">
        <v>43</v>
      </c>
      <c r="C6" s="214"/>
      <c r="D6" s="214"/>
      <c r="E6" s="214"/>
      <c r="F6" s="218"/>
      <c r="G6" s="215"/>
    </row>
    <row r="7" spans="1:11" ht="18.75" customHeight="1" x14ac:dyDescent="0.25">
      <c r="A7" s="216" t="s">
        <v>12</v>
      </c>
      <c r="B7" s="222" t="s">
        <v>41</v>
      </c>
      <c r="C7" s="214"/>
      <c r="D7" s="214"/>
      <c r="E7" s="214"/>
      <c r="F7" s="218"/>
      <c r="G7" s="215"/>
    </row>
    <row r="8" spans="1:11" x14ac:dyDescent="0.25">
      <c r="A8" s="216"/>
      <c r="B8" s="223" t="s">
        <v>43</v>
      </c>
      <c r="C8" s="214"/>
      <c r="D8" s="214"/>
      <c r="E8" s="214"/>
      <c r="F8" s="218"/>
      <c r="G8" s="215"/>
    </row>
    <row r="9" spans="1:11" ht="18.75" customHeight="1" x14ac:dyDescent="0.25">
      <c r="A9" s="224" t="s">
        <v>42</v>
      </c>
      <c r="B9" s="217" t="s">
        <v>24</v>
      </c>
      <c r="C9" s="214"/>
      <c r="D9" s="214"/>
      <c r="E9" s="214"/>
      <c r="F9" s="218"/>
      <c r="G9" s="215"/>
    </row>
    <row r="10" spans="1:11" x14ac:dyDescent="0.25">
      <c r="A10" s="216"/>
      <c r="B10" s="225" t="s">
        <v>23</v>
      </c>
      <c r="C10" s="214"/>
      <c r="D10" s="214"/>
      <c r="E10" s="214"/>
      <c r="F10" s="218"/>
      <c r="G10" s="215"/>
    </row>
    <row r="11" spans="1:11" x14ac:dyDescent="0.25">
      <c r="A11" s="226"/>
      <c r="B11" s="227"/>
      <c r="C11" s="228"/>
      <c r="D11" s="229"/>
      <c r="E11" s="229"/>
      <c r="F11" s="230"/>
      <c r="G11" s="231"/>
    </row>
    <row r="12" spans="1:11" x14ac:dyDescent="0.25">
      <c r="A12" s="2"/>
      <c r="B12" s="2"/>
      <c r="C12" s="2"/>
      <c r="D12" s="2"/>
      <c r="E12" s="2"/>
      <c r="F12" s="2"/>
      <c r="G12" s="2"/>
    </row>
    <row r="13" spans="1:11" ht="13.8" thickBot="1" x14ac:dyDescent="0.3">
      <c r="A13" s="2"/>
      <c r="B13" s="2"/>
      <c r="C13" s="2"/>
      <c r="D13" s="2"/>
      <c r="E13" s="2"/>
      <c r="F13" s="2"/>
      <c r="G13" s="2"/>
    </row>
    <row r="14" spans="1:11" x14ac:dyDescent="0.25">
      <c r="A14" s="232" t="s">
        <v>8</v>
      </c>
      <c r="B14" s="593" t="s">
        <v>39</v>
      </c>
      <c r="C14" s="594"/>
      <c r="D14" s="594"/>
      <c r="E14" s="594"/>
      <c r="F14" s="594"/>
      <c r="G14" s="284" t="s">
        <v>62</v>
      </c>
    </row>
    <row r="15" spans="1:11" s="1" customFormat="1" x14ac:dyDescent="0.25">
      <c r="A15" s="59"/>
      <c r="B15" s="497" t="s">
        <v>278</v>
      </c>
      <c r="C15" s="498" t="s">
        <v>33</v>
      </c>
      <c r="D15" s="499" t="s">
        <v>6</v>
      </c>
      <c r="E15" s="500" t="s">
        <v>20</v>
      </c>
      <c r="F15" s="18"/>
      <c r="G15" s="60"/>
    </row>
    <row r="16" spans="1:11" x14ac:dyDescent="0.25">
      <c r="A16" s="83" t="s">
        <v>26</v>
      </c>
      <c r="B16" s="137" t="str">
        <f>+'114'!C13</f>
        <v xml:space="preserve"> - </v>
      </c>
      <c r="C16" s="137" t="str">
        <f>+'114'!C23</f>
        <v xml:space="preserve"> - </v>
      </c>
      <c r="D16" s="137" t="str">
        <f>+'114'!C33</f>
        <v xml:space="preserve"> - </v>
      </c>
      <c r="E16" s="137" t="str">
        <f>+'114'!C43</f>
        <v>ab 45</v>
      </c>
      <c r="F16" s="138" t="s">
        <v>19</v>
      </c>
      <c r="G16" s="60"/>
      <c r="H16" s="14"/>
      <c r="I16" s="21"/>
      <c r="J16" s="27"/>
      <c r="K16" s="36"/>
    </row>
    <row r="17" spans="1:11" x14ac:dyDescent="0.25">
      <c r="A17" s="84" t="s">
        <v>100</v>
      </c>
      <c r="B17" s="139" t="str">
        <f>+'114'!C14</f>
        <v xml:space="preserve"> - </v>
      </c>
      <c r="C17" s="139" t="str">
        <f>+'114'!C24</f>
        <v xml:space="preserve"> - </v>
      </c>
      <c r="D17" s="139" t="str">
        <f>+'114'!C34</f>
        <v>hoch</v>
      </c>
      <c r="E17" s="139" t="str">
        <f>+'114'!C44</f>
        <v>hoch</v>
      </c>
      <c r="F17" s="138"/>
      <c r="G17" s="60"/>
      <c r="I17" s="17"/>
      <c r="J17" s="27"/>
      <c r="K17" s="18"/>
    </row>
    <row r="18" spans="1:11" x14ac:dyDescent="0.25">
      <c r="A18" s="83" t="s">
        <v>5</v>
      </c>
      <c r="B18" s="139" t="str">
        <f>+'114'!C15</f>
        <v xml:space="preserve"> - </v>
      </c>
      <c r="C18" s="139" t="str">
        <f>+'114'!C25</f>
        <v>labil</v>
      </c>
      <c r="D18" s="139" t="str">
        <f>+'114'!C35</f>
        <v>sehr labil</v>
      </c>
      <c r="E18" s="139" t="str">
        <f>+'114'!C45</f>
        <v>labil</v>
      </c>
      <c r="F18" s="138"/>
      <c r="G18" s="60"/>
      <c r="I18" s="21"/>
      <c r="J18" s="26"/>
      <c r="K18" s="36"/>
    </row>
    <row r="19" spans="1:11" x14ac:dyDescent="0.25">
      <c r="A19" s="84" t="s">
        <v>46</v>
      </c>
      <c r="B19" s="139" t="str">
        <f>+'114'!C16</f>
        <v xml:space="preserve"> - </v>
      </c>
      <c r="C19" s="139" t="str">
        <f>+'114'!C26</f>
        <v>uneben</v>
      </c>
      <c r="D19" s="139" t="str">
        <f>+'114'!C36</f>
        <v>uneben</v>
      </c>
      <c r="E19" s="139" t="str">
        <f>+'114'!C46</f>
        <v>uneben</v>
      </c>
      <c r="F19" s="138"/>
      <c r="G19" s="60"/>
      <c r="H19" s="44"/>
      <c r="I19" s="21"/>
      <c r="J19" s="34"/>
      <c r="K19" s="36"/>
    </row>
    <row r="20" spans="1:11" x14ac:dyDescent="0.25">
      <c r="A20" s="84" t="s">
        <v>28</v>
      </c>
      <c r="B20" s="139" t="str">
        <f>+'114'!C17</f>
        <v xml:space="preserve"> - </v>
      </c>
      <c r="C20" s="139" t="str">
        <f>+'114'!C27</f>
        <v xml:space="preserve"> - </v>
      </c>
      <c r="D20" s="139" t="str">
        <f>+'114'!C37</f>
        <v xml:space="preserve"> - </v>
      </c>
      <c r="E20" s="139" t="str">
        <f>+'114'!C47</f>
        <v xml:space="preserve"> - </v>
      </c>
      <c r="F20" s="138" t="s">
        <v>25</v>
      </c>
      <c r="G20" s="60"/>
      <c r="I20" s="17"/>
      <c r="J20" s="27"/>
      <c r="K20" s="18"/>
    </row>
    <row r="21" spans="1:11" x14ac:dyDescent="0.25">
      <c r="A21" s="84" t="s">
        <v>4</v>
      </c>
      <c r="B21" s="139" t="str">
        <f>+'114'!C18</f>
        <v xml:space="preserve"> - </v>
      </c>
      <c r="C21" s="139" t="str">
        <f>+'114'!C28</f>
        <v xml:space="preserve"> - </v>
      </c>
      <c r="D21" s="139" t="str">
        <f>+'114'!C38</f>
        <v xml:space="preserve"> - </v>
      </c>
      <c r="E21" s="139" t="str">
        <f>+'114'!C48</f>
        <v xml:space="preserve"> - </v>
      </c>
      <c r="F21" s="138" t="s">
        <v>19</v>
      </c>
      <c r="G21" s="60"/>
      <c r="I21" s="28"/>
      <c r="J21" s="27"/>
      <c r="K21" s="18"/>
    </row>
    <row r="22" spans="1:11" x14ac:dyDescent="0.25">
      <c r="A22" s="84" t="s">
        <v>29</v>
      </c>
      <c r="B22" s="139">
        <f>+'114'!C19</f>
        <v>2</v>
      </c>
      <c r="C22" s="139" t="str">
        <f>+'114'!C29</f>
        <v>1,0 bis 2,0</v>
      </c>
      <c r="D22" s="139" t="str">
        <f>+'114'!C39</f>
        <v>0,5 bis 1,0</v>
      </c>
      <c r="E22" s="139" t="str">
        <f>+'114'!C49</f>
        <v>0,1 bis 0,5</v>
      </c>
      <c r="F22" s="138" t="s">
        <v>32</v>
      </c>
      <c r="G22" s="60"/>
      <c r="I22" s="29"/>
      <c r="J22" s="27"/>
      <c r="K22" s="36"/>
    </row>
    <row r="23" spans="1:11" x14ac:dyDescent="0.25">
      <c r="A23" s="84" t="s">
        <v>31</v>
      </c>
      <c r="B23" s="139" t="str">
        <f>+'114'!C20</f>
        <v xml:space="preserve"> - </v>
      </c>
      <c r="C23" s="139" t="str">
        <f>+'114'!C30</f>
        <v xml:space="preserve"> - </v>
      </c>
      <c r="D23" s="139" t="str">
        <f>+'114'!C40</f>
        <v xml:space="preserve"> - </v>
      </c>
      <c r="E23" s="139" t="str">
        <f>+'114'!C50</f>
        <v xml:space="preserve"> - </v>
      </c>
      <c r="F23" s="138" t="s">
        <v>17</v>
      </c>
      <c r="G23" s="60"/>
      <c r="I23" s="17"/>
      <c r="J23" s="27"/>
      <c r="K23" s="18"/>
    </row>
    <row r="24" spans="1:11" ht="13.8" thickBot="1" x14ac:dyDescent="0.3">
      <c r="A24" s="85" t="s">
        <v>35</v>
      </c>
      <c r="B24" s="143">
        <f>+'114'!C21</f>
        <v>1.6</v>
      </c>
      <c r="C24" s="143">
        <f>+'114'!C31</f>
        <v>1.6</v>
      </c>
      <c r="D24" s="143">
        <f>+'114'!C41</f>
        <v>1.6</v>
      </c>
      <c r="E24" s="143">
        <f>+'114'!C51</f>
        <v>1.2</v>
      </c>
      <c r="F24" s="141" t="s">
        <v>36</v>
      </c>
      <c r="G24" s="62"/>
      <c r="I24" s="21"/>
      <c r="J24" s="27"/>
      <c r="K24" s="36"/>
    </row>
    <row r="25" spans="1:11" s="410" customFormat="1" ht="19.5" customHeight="1" x14ac:dyDescent="0.25">
      <c r="A25" s="514"/>
      <c r="B25" s="515">
        <f>+'114'!G12</f>
        <v>164.2</v>
      </c>
      <c r="C25" s="515">
        <f>+'114'!G22</f>
        <v>270.11350000000004</v>
      </c>
      <c r="D25" s="516">
        <f>+'114'!G32</f>
        <v>544.97770000000003</v>
      </c>
      <c r="E25" s="515">
        <f>+'114'!G42</f>
        <v>1036.9743999999998</v>
      </c>
      <c r="F25" s="516"/>
      <c r="G25" s="517"/>
    </row>
    <row r="26" spans="1:11" x14ac:dyDescent="0.25">
      <c r="A26" s="285" t="s">
        <v>10</v>
      </c>
      <c r="B26" s="591" t="s">
        <v>44</v>
      </c>
      <c r="C26" s="592"/>
      <c r="D26" s="592"/>
      <c r="E26" s="592"/>
      <c r="F26" s="592"/>
      <c r="G26" s="286" t="s">
        <v>60</v>
      </c>
      <c r="I26" s="17"/>
      <c r="J26" s="33"/>
    </row>
    <row r="27" spans="1:11" s="1" customFormat="1" x14ac:dyDescent="0.25">
      <c r="A27" s="59"/>
      <c r="B27" s="497" t="s">
        <v>278</v>
      </c>
      <c r="C27" s="498" t="s">
        <v>33</v>
      </c>
      <c r="D27" s="499" t="s">
        <v>6</v>
      </c>
      <c r="E27" s="500" t="s">
        <v>20</v>
      </c>
      <c r="F27" s="18"/>
      <c r="G27" s="60"/>
      <c r="I27" s="17"/>
      <c r="J27" s="33"/>
    </row>
    <row r="28" spans="1:11" x14ac:dyDescent="0.25">
      <c r="A28" s="83" t="s">
        <v>26</v>
      </c>
      <c r="B28" s="137" t="str">
        <f>+'322'!C12</f>
        <v xml:space="preserve"> - </v>
      </c>
      <c r="C28" s="137" t="str">
        <f>+'322'!C22</f>
        <v xml:space="preserve"> - </v>
      </c>
      <c r="D28" s="142" t="str">
        <f>+'322'!C32</f>
        <v xml:space="preserve"> - </v>
      </c>
      <c r="E28" s="137" t="str">
        <f>+'322'!C42</f>
        <v>ab 45</v>
      </c>
      <c r="F28" s="138" t="s">
        <v>19</v>
      </c>
      <c r="G28" s="60"/>
      <c r="I28" s="21"/>
      <c r="J28" s="34"/>
    </row>
    <row r="29" spans="1:11" x14ac:dyDescent="0.25">
      <c r="A29" s="84" t="s">
        <v>100</v>
      </c>
      <c r="B29" s="139" t="str">
        <f>+'322'!C13</f>
        <v xml:space="preserve"> - </v>
      </c>
      <c r="C29" s="139" t="str">
        <f>+'322'!C23</f>
        <v xml:space="preserve"> - </v>
      </c>
      <c r="D29" s="17" t="str">
        <f>+'322'!C33</f>
        <v>hoch</v>
      </c>
      <c r="E29" s="139" t="str">
        <f>+'322'!C43</f>
        <v>hoch</v>
      </c>
      <c r="F29" s="138"/>
      <c r="G29" s="60"/>
      <c r="I29" s="21"/>
      <c r="J29" s="34"/>
    </row>
    <row r="30" spans="1:11" x14ac:dyDescent="0.25">
      <c r="A30" s="83" t="s">
        <v>5</v>
      </c>
      <c r="B30" s="139" t="str">
        <f>+'322'!C14</f>
        <v xml:space="preserve"> - </v>
      </c>
      <c r="C30" s="139" t="str">
        <f>+'322'!C24</f>
        <v>labil</v>
      </c>
      <c r="D30" s="17" t="str">
        <f>+'322'!C34</f>
        <v>labil</v>
      </c>
      <c r="E30" s="139" t="str">
        <f>+'322'!C44</f>
        <v>labil</v>
      </c>
      <c r="F30" s="138"/>
      <c r="G30" s="60"/>
      <c r="I30" s="17"/>
      <c r="J30" s="33"/>
    </row>
    <row r="31" spans="1:11" x14ac:dyDescent="0.25">
      <c r="A31" s="84" t="s">
        <v>46</v>
      </c>
      <c r="B31" s="139" t="str">
        <f>+'322'!C15</f>
        <v xml:space="preserve"> - </v>
      </c>
      <c r="C31" s="139" t="str">
        <f>+'322'!C25</f>
        <v>uneben</v>
      </c>
      <c r="D31" s="17" t="str">
        <f>+'322'!C35</f>
        <v>uneben</v>
      </c>
      <c r="E31" s="139" t="str">
        <f>+'322'!C45</f>
        <v xml:space="preserve"> - </v>
      </c>
      <c r="F31" s="138"/>
      <c r="G31" s="60"/>
      <c r="H31" s="44"/>
    </row>
    <row r="32" spans="1:11" x14ac:dyDescent="0.25">
      <c r="A32" s="84" t="s">
        <v>28</v>
      </c>
      <c r="B32" s="139" t="str">
        <f>+'322'!C16</f>
        <v xml:space="preserve"> - </v>
      </c>
      <c r="C32" s="139" t="str">
        <f>+'322'!C26</f>
        <v xml:space="preserve"> - </v>
      </c>
      <c r="D32" s="17" t="str">
        <f>+'322'!C36</f>
        <v xml:space="preserve"> - </v>
      </c>
      <c r="E32" s="139" t="str">
        <f>+'322'!C46</f>
        <v xml:space="preserve"> - </v>
      </c>
      <c r="F32" s="138" t="s">
        <v>25</v>
      </c>
      <c r="G32" s="60"/>
      <c r="I32" s="41"/>
    </row>
    <row r="33" spans="1:13" x14ac:dyDescent="0.25">
      <c r="A33" s="84" t="s">
        <v>4</v>
      </c>
      <c r="B33" s="139" t="str">
        <f>+'322'!C17</f>
        <v xml:space="preserve"> - </v>
      </c>
      <c r="C33" s="139" t="str">
        <f>+'322'!C27</f>
        <v xml:space="preserve"> - </v>
      </c>
      <c r="D33" s="17" t="str">
        <f>+'322'!C37</f>
        <v xml:space="preserve"> - </v>
      </c>
      <c r="E33" s="139" t="str">
        <f>+'322'!C47</f>
        <v xml:space="preserve"> - </v>
      </c>
      <c r="F33" s="138" t="s">
        <v>19</v>
      </c>
      <c r="G33" s="60"/>
      <c r="I33" s="17"/>
      <c r="J33" s="33"/>
    </row>
    <row r="34" spans="1:13" x14ac:dyDescent="0.25">
      <c r="A34" s="84" t="s">
        <v>29</v>
      </c>
      <c r="B34" s="139">
        <f>+'322'!C18</f>
        <v>2</v>
      </c>
      <c r="C34" s="139" t="str">
        <f>+'322'!C28</f>
        <v>&gt; 1</v>
      </c>
      <c r="D34" s="17" t="str">
        <f>+'322'!C38</f>
        <v>0,5-1,0</v>
      </c>
      <c r="E34" s="139" t="str">
        <f>+'322'!C48</f>
        <v>0,1-0,5</v>
      </c>
      <c r="F34" s="138" t="s">
        <v>32</v>
      </c>
      <c r="G34" s="60"/>
      <c r="I34" s="17"/>
      <c r="J34" s="33"/>
    </row>
    <row r="35" spans="1:13" x14ac:dyDescent="0.25">
      <c r="A35" s="84" t="s">
        <v>31</v>
      </c>
      <c r="B35" s="139" t="str">
        <f>+'322'!C19</f>
        <v xml:space="preserve"> - </v>
      </c>
      <c r="C35" s="139" t="str">
        <f>+'322'!C29</f>
        <v xml:space="preserve"> - </v>
      </c>
      <c r="D35" s="17" t="str">
        <f>+'322'!C39</f>
        <v xml:space="preserve"> - </v>
      </c>
      <c r="E35" s="139" t="str">
        <f>+'322'!C49</f>
        <v xml:space="preserve"> - </v>
      </c>
      <c r="F35" s="138" t="s">
        <v>17</v>
      </c>
      <c r="G35" s="60"/>
      <c r="I35" s="51"/>
      <c r="J35" s="51"/>
    </row>
    <row r="36" spans="1:13" ht="13.8" thickBot="1" x14ac:dyDescent="0.3">
      <c r="A36" s="85" t="s">
        <v>35</v>
      </c>
      <c r="B36" s="143" t="str">
        <f>+'322'!C20</f>
        <v xml:space="preserve"> - </v>
      </c>
      <c r="C36" s="143" t="str">
        <f>+'322'!C30</f>
        <v>bis 1,6</v>
      </c>
      <c r="D36" s="536" t="str">
        <f>+'322'!C40</f>
        <v>bis 1,6</v>
      </c>
      <c r="E36" s="143" t="str">
        <f>+'322'!C50</f>
        <v>bis 1,6</v>
      </c>
      <c r="F36" s="141" t="s">
        <v>36</v>
      </c>
      <c r="G36" s="62"/>
    </row>
    <row r="37" spans="1:13" s="410" customFormat="1" ht="16.5" customHeight="1" x14ac:dyDescent="0.25">
      <c r="A37" s="530"/>
      <c r="B37" s="534">
        <f>+'322'!G11</f>
        <v>169.89999999999998</v>
      </c>
      <c r="C37" s="535">
        <f>+'322'!G21</f>
        <v>302.6635</v>
      </c>
      <c r="D37" s="531">
        <f>+'322'!G31</f>
        <v>571.44849999999997</v>
      </c>
      <c r="E37" s="534">
        <f>+'322'!G41</f>
        <v>759.59799999999984</v>
      </c>
      <c r="F37" s="532"/>
      <c r="G37" s="533"/>
    </row>
    <row r="38" spans="1:13" x14ac:dyDescent="0.25">
      <c r="A38" s="285" t="s">
        <v>12</v>
      </c>
      <c r="B38" s="591" t="s">
        <v>44</v>
      </c>
      <c r="C38" s="592"/>
      <c r="D38" s="592"/>
      <c r="E38" s="592"/>
      <c r="F38" s="592"/>
      <c r="G38" s="286" t="s">
        <v>60</v>
      </c>
    </row>
    <row r="39" spans="1:13" s="1" customFormat="1" x14ac:dyDescent="0.25">
      <c r="A39" s="59"/>
      <c r="B39" s="497" t="s">
        <v>278</v>
      </c>
      <c r="C39" s="498" t="s">
        <v>33</v>
      </c>
      <c r="D39" s="499" t="s">
        <v>6</v>
      </c>
      <c r="E39" s="500" t="s">
        <v>20</v>
      </c>
      <c r="F39" s="18"/>
      <c r="G39" s="60"/>
    </row>
    <row r="40" spans="1:13" x14ac:dyDescent="0.25">
      <c r="A40" s="83" t="s">
        <v>26</v>
      </c>
      <c r="B40" s="137" t="str">
        <f>+'322'!C12</f>
        <v xml:space="preserve"> - </v>
      </c>
      <c r="C40" s="137" t="str">
        <f>+'322'!C22</f>
        <v xml:space="preserve"> - </v>
      </c>
      <c r="D40" s="142" t="str">
        <f>+'322'!C32</f>
        <v xml:space="preserve"> - </v>
      </c>
      <c r="E40" s="137" t="str">
        <f>+'322'!C42</f>
        <v>ab 45</v>
      </c>
      <c r="F40" s="138" t="s">
        <v>19</v>
      </c>
      <c r="G40" s="60"/>
    </row>
    <row r="41" spans="1:13" x14ac:dyDescent="0.25">
      <c r="A41" s="84" t="s">
        <v>100</v>
      </c>
      <c r="B41" s="139" t="str">
        <f>+'322'!C13</f>
        <v xml:space="preserve"> - </v>
      </c>
      <c r="C41" s="139" t="str">
        <f>+'322'!C23</f>
        <v xml:space="preserve"> - </v>
      </c>
      <c r="D41" s="17" t="str">
        <f>+'322'!C33</f>
        <v>hoch</v>
      </c>
      <c r="E41" s="139" t="str">
        <f>+'322'!C43</f>
        <v>hoch</v>
      </c>
      <c r="F41" s="138"/>
      <c r="G41" s="60"/>
    </row>
    <row r="42" spans="1:13" x14ac:dyDescent="0.25">
      <c r="A42" s="83" t="s">
        <v>5</v>
      </c>
      <c r="B42" s="139" t="str">
        <f>+'322'!C14</f>
        <v xml:space="preserve"> - </v>
      </c>
      <c r="C42" s="139" t="str">
        <f>+'322'!C24</f>
        <v>labil</v>
      </c>
      <c r="D42" s="17" t="str">
        <f>+'322'!C34</f>
        <v>labil</v>
      </c>
      <c r="E42" s="139" t="str">
        <f>+'322'!C44</f>
        <v>labil</v>
      </c>
      <c r="F42" s="138"/>
      <c r="G42" s="60"/>
    </row>
    <row r="43" spans="1:13" x14ac:dyDescent="0.25">
      <c r="A43" s="84" t="s">
        <v>46</v>
      </c>
      <c r="B43" s="139" t="str">
        <f>+'322'!C15</f>
        <v xml:space="preserve"> - </v>
      </c>
      <c r="C43" s="139" t="str">
        <f>+'322'!C25</f>
        <v>uneben</v>
      </c>
      <c r="D43" s="17" t="str">
        <f>+'322'!C35</f>
        <v>uneben</v>
      </c>
      <c r="E43" s="139" t="str">
        <f>+'322'!C45</f>
        <v xml:space="preserve"> - </v>
      </c>
      <c r="F43" s="138"/>
      <c r="G43" s="60"/>
      <c r="I43" s="17"/>
      <c r="J43" s="33"/>
    </row>
    <row r="44" spans="1:13" x14ac:dyDescent="0.25">
      <c r="A44" s="84" t="s">
        <v>28</v>
      </c>
      <c r="B44" s="139" t="str">
        <f>+'322'!C16</f>
        <v xml:space="preserve"> - </v>
      </c>
      <c r="C44" s="139" t="str">
        <f>+'322'!C26</f>
        <v xml:space="preserve"> - </v>
      </c>
      <c r="D44" s="17" t="str">
        <f>+'322'!C36</f>
        <v xml:space="preserve"> - </v>
      </c>
      <c r="E44" s="139" t="str">
        <f>+'322'!C46</f>
        <v xml:space="preserve"> - </v>
      </c>
      <c r="F44" s="138" t="s">
        <v>25</v>
      </c>
      <c r="G44" s="60"/>
      <c r="H44" s="44"/>
      <c r="M44" s="44"/>
    </row>
    <row r="45" spans="1:13" x14ac:dyDescent="0.25">
      <c r="A45" s="84" t="s">
        <v>4</v>
      </c>
      <c r="B45" s="139" t="str">
        <f>+'322'!C17</f>
        <v xml:space="preserve"> - </v>
      </c>
      <c r="C45" s="139" t="str">
        <f>+'322'!C27</f>
        <v xml:space="preserve"> - </v>
      </c>
      <c r="D45" s="17" t="str">
        <f>+'322'!C37</f>
        <v xml:space="preserve"> - </v>
      </c>
      <c r="E45" s="139" t="str">
        <f>+'322'!C47</f>
        <v xml:space="preserve"> - </v>
      </c>
      <c r="F45" s="138" t="s">
        <v>19</v>
      </c>
      <c r="G45" s="60"/>
      <c r="I45" s="41"/>
    </row>
    <row r="46" spans="1:13" x14ac:dyDescent="0.25">
      <c r="A46" s="84" t="s">
        <v>29</v>
      </c>
      <c r="B46" s="139">
        <f>+'322'!C18</f>
        <v>2</v>
      </c>
      <c r="C46" s="139" t="str">
        <f>+'322'!C28</f>
        <v>&gt; 1</v>
      </c>
      <c r="D46" s="17" t="str">
        <f>+'322'!C38</f>
        <v>0,5-1,0</v>
      </c>
      <c r="E46" s="139" t="str">
        <f>+'322'!C48</f>
        <v>0,1-0,5</v>
      </c>
      <c r="F46" s="138" t="s">
        <v>32</v>
      </c>
      <c r="G46" s="60"/>
    </row>
    <row r="47" spans="1:13" x14ac:dyDescent="0.25">
      <c r="A47" s="84" t="s">
        <v>31</v>
      </c>
      <c r="B47" s="139" t="str">
        <f>+'322'!C19</f>
        <v xml:space="preserve"> - </v>
      </c>
      <c r="C47" s="139" t="str">
        <f>+'322'!C29</f>
        <v xml:space="preserve"> - </v>
      </c>
      <c r="D47" s="17" t="str">
        <f>+'322'!C39</f>
        <v xml:space="preserve"> - </v>
      </c>
      <c r="E47" s="139" t="str">
        <f>+'322'!C49</f>
        <v xml:space="preserve"> - </v>
      </c>
      <c r="F47" s="138" t="s">
        <v>17</v>
      </c>
      <c r="G47" s="60"/>
      <c r="J47" s="17"/>
    </row>
    <row r="48" spans="1:13" ht="13.8" thickBot="1" x14ac:dyDescent="0.3">
      <c r="A48" s="85" t="s">
        <v>35</v>
      </c>
      <c r="B48" s="143" t="str">
        <f>+'322'!C20</f>
        <v xml:space="preserve"> - </v>
      </c>
      <c r="C48" s="143" t="str">
        <f>+'322'!C30</f>
        <v>bis 1,6</v>
      </c>
      <c r="D48" s="536" t="str">
        <f>+'322'!C40</f>
        <v>bis 1,6</v>
      </c>
      <c r="E48" s="143" t="str">
        <f>+'322'!C50</f>
        <v>bis 1,6</v>
      </c>
      <c r="F48" s="141" t="s">
        <v>36</v>
      </c>
      <c r="G48" s="62"/>
      <c r="J48" s="17"/>
    </row>
    <row r="49" spans="1:11" s="410" customFormat="1" ht="15.75" customHeight="1" x14ac:dyDescent="0.25">
      <c r="A49" s="520"/>
      <c r="B49" s="515">
        <f>+'322'!G11</f>
        <v>169.89999999999998</v>
      </c>
      <c r="C49" s="521">
        <f>+'322'!G21</f>
        <v>302.6635</v>
      </c>
      <c r="D49" s="522">
        <f>+'322'!G31</f>
        <v>571.44849999999997</v>
      </c>
      <c r="E49" s="523">
        <f>+'322'!G41</f>
        <v>759.59799999999984</v>
      </c>
      <c r="F49" s="524"/>
      <c r="G49" s="525"/>
      <c r="H49" s="446"/>
      <c r="J49" s="487"/>
    </row>
    <row r="50" spans="1:11" x14ac:dyDescent="0.25">
      <c r="A50" s="285" t="s">
        <v>42</v>
      </c>
      <c r="B50" s="591" t="s">
        <v>24</v>
      </c>
      <c r="C50" s="592"/>
      <c r="D50" s="592"/>
      <c r="E50" s="592"/>
      <c r="F50" s="592"/>
      <c r="G50" s="286" t="s">
        <v>59</v>
      </c>
      <c r="I50" s="17"/>
      <c r="J50" s="17"/>
      <c r="K50" s="17"/>
    </row>
    <row r="51" spans="1:11" s="1" customFormat="1" x14ac:dyDescent="0.25">
      <c r="A51" s="59"/>
      <c r="B51" s="497" t="s">
        <v>278</v>
      </c>
      <c r="C51" s="498" t="s">
        <v>33</v>
      </c>
      <c r="D51" s="499" t="s">
        <v>6</v>
      </c>
      <c r="E51" s="500" t="s">
        <v>20</v>
      </c>
      <c r="F51" s="18"/>
      <c r="G51" s="60"/>
      <c r="I51" s="17"/>
      <c r="J51" s="21"/>
      <c r="K51" s="21"/>
    </row>
    <row r="52" spans="1:11" x14ac:dyDescent="0.25">
      <c r="A52" s="83" t="s">
        <v>26</v>
      </c>
      <c r="B52" s="137" t="str">
        <f>+'331'!C11</f>
        <v xml:space="preserve"> - </v>
      </c>
      <c r="C52" s="137" t="str">
        <f>+'331'!C21</f>
        <v xml:space="preserve"> - </v>
      </c>
      <c r="D52" s="142" t="str">
        <f>+'331'!C31</f>
        <v>ab 35</v>
      </c>
      <c r="E52" s="137" t="str">
        <f>+'331'!C41</f>
        <v xml:space="preserve"> - </v>
      </c>
      <c r="F52" s="138" t="s">
        <v>19</v>
      </c>
      <c r="G52" s="60"/>
      <c r="H52" s="41"/>
      <c r="I52" s="21"/>
      <c r="J52" s="21"/>
      <c r="K52" s="21"/>
    </row>
    <row r="53" spans="1:11" x14ac:dyDescent="0.25">
      <c r="A53" s="84" t="s">
        <v>100</v>
      </c>
      <c r="B53" s="139" t="str">
        <f>+'331'!C12</f>
        <v xml:space="preserve"> - </v>
      </c>
      <c r="C53" s="139" t="str">
        <f>+'331'!C22</f>
        <v xml:space="preserve"> - </v>
      </c>
      <c r="D53" s="17" t="str">
        <f>+'331'!C32</f>
        <v xml:space="preserve"> - </v>
      </c>
      <c r="E53" s="139" t="str">
        <f>+'331'!C42</f>
        <v xml:space="preserve"> - </v>
      </c>
      <c r="F53" s="138"/>
      <c r="G53" s="60"/>
      <c r="I53" s="21"/>
      <c r="J53" s="21"/>
      <c r="K53" s="21"/>
    </row>
    <row r="54" spans="1:11" x14ac:dyDescent="0.25">
      <c r="A54" s="83" t="s">
        <v>5</v>
      </c>
      <c r="B54" s="139" t="str">
        <f>+'331'!C13</f>
        <v xml:space="preserve"> - </v>
      </c>
      <c r="C54" s="139" t="str">
        <f>+'331'!C23</f>
        <v xml:space="preserve"> - </v>
      </c>
      <c r="D54" s="17" t="str">
        <f>+'331'!C33</f>
        <v xml:space="preserve"> - </v>
      </c>
      <c r="E54" s="139" t="str">
        <f>+'331'!C43</f>
        <v xml:space="preserve"> - </v>
      </c>
      <c r="F54" s="138"/>
      <c r="G54" s="60"/>
      <c r="I54" s="17"/>
      <c r="J54" s="17"/>
      <c r="K54" s="21"/>
    </row>
    <row r="55" spans="1:11" x14ac:dyDescent="0.25">
      <c r="A55" s="84" t="s">
        <v>46</v>
      </c>
      <c r="B55" s="139" t="str">
        <f>+'331'!C14</f>
        <v xml:space="preserve"> - </v>
      </c>
      <c r="C55" s="139" t="str">
        <f>+'331'!C24</f>
        <v xml:space="preserve"> - </v>
      </c>
      <c r="D55" s="17" t="str">
        <f>+'331'!C34</f>
        <v xml:space="preserve"> - </v>
      </c>
      <c r="E55" s="139" t="str">
        <f>+'331'!C44</f>
        <v xml:space="preserve"> - </v>
      </c>
      <c r="F55" s="138"/>
      <c r="G55" s="60"/>
      <c r="H55" s="27"/>
      <c r="I55" s="28"/>
      <c r="J55" s="28"/>
      <c r="K55" s="28"/>
    </row>
    <row r="56" spans="1:11" x14ac:dyDescent="0.25">
      <c r="A56" s="84" t="s">
        <v>28</v>
      </c>
      <c r="B56" s="139">
        <f>+'331'!C15</f>
        <v>15</v>
      </c>
      <c r="C56" s="139" t="str">
        <f>+'331'!C25</f>
        <v>15 bis 50</v>
      </c>
      <c r="D56" s="17" t="str">
        <f>+'331'!C35</f>
        <v>15 bis 50</v>
      </c>
      <c r="E56" s="139" t="str">
        <f>+'331'!C45</f>
        <v>50 bis 100</v>
      </c>
      <c r="F56" s="138" t="s">
        <v>25</v>
      </c>
      <c r="G56" s="60"/>
      <c r="H56" s="14"/>
      <c r="I56" s="29"/>
      <c r="J56" s="29"/>
      <c r="K56" s="29"/>
    </row>
    <row r="57" spans="1:11" x14ac:dyDescent="0.25">
      <c r="A57" s="84" t="s">
        <v>4</v>
      </c>
      <c r="B57" s="139">
        <f>+'331'!C16</f>
        <v>20</v>
      </c>
      <c r="C57" s="139" t="str">
        <f>+'331'!C26</f>
        <v>20 bis 40</v>
      </c>
      <c r="D57" s="17" t="str">
        <f>+'331'!C36</f>
        <v>20 bis 40</v>
      </c>
      <c r="E57" s="139" t="str">
        <f>+'331'!C46</f>
        <v>&gt; 40</v>
      </c>
      <c r="F57" s="138" t="s">
        <v>19</v>
      </c>
      <c r="G57" s="60"/>
      <c r="I57" s="17"/>
      <c r="J57" s="17"/>
      <c r="K57" s="26"/>
    </row>
    <row r="58" spans="1:11" x14ac:dyDescent="0.25">
      <c r="A58" s="84" t="s">
        <v>29</v>
      </c>
      <c r="B58" s="139">
        <f>+'331'!C17</f>
        <v>0.1</v>
      </c>
      <c r="C58" s="139" t="str">
        <f>+'331'!C27</f>
        <v>0,1 bis 0,5</v>
      </c>
      <c r="D58" s="17" t="str">
        <f>+'331'!C37</f>
        <v>&gt; 0,5</v>
      </c>
      <c r="E58" s="139" t="str">
        <f>+'331'!C47</f>
        <v>&gt; 0,5</v>
      </c>
      <c r="F58" s="138" t="s">
        <v>32</v>
      </c>
      <c r="G58" s="60"/>
      <c r="I58" s="17"/>
      <c r="J58" s="17"/>
      <c r="K58" s="17"/>
    </row>
    <row r="59" spans="1:11" x14ac:dyDescent="0.25">
      <c r="A59" s="84" t="s">
        <v>31</v>
      </c>
      <c r="B59" s="139" t="str">
        <f>+'331'!C18</f>
        <v xml:space="preserve"> - </v>
      </c>
      <c r="C59" s="139" t="str">
        <f>+'331'!C28</f>
        <v xml:space="preserve"> - </v>
      </c>
      <c r="D59" s="17" t="str">
        <f>+'331'!C38</f>
        <v xml:space="preserve"> - </v>
      </c>
      <c r="E59" s="139" t="str">
        <f>+'331'!C48</f>
        <v xml:space="preserve"> - </v>
      </c>
      <c r="F59" s="138" t="s">
        <v>17</v>
      </c>
      <c r="G59" s="60"/>
    </row>
    <row r="60" spans="1:11" ht="13.8" thickBot="1" x14ac:dyDescent="0.3">
      <c r="A60" s="85" t="s">
        <v>35</v>
      </c>
      <c r="B60" s="143" t="str">
        <f>+'331'!C19</f>
        <v>nein</v>
      </c>
      <c r="C60" s="143" t="str">
        <f>+'331'!C29</f>
        <v>nein</v>
      </c>
      <c r="D60" s="536" t="str">
        <f>+'331'!C39</f>
        <v>nein</v>
      </c>
      <c r="E60" s="143" t="str">
        <f>+'331'!C49</f>
        <v>nein</v>
      </c>
      <c r="F60" s="141" t="s">
        <v>36</v>
      </c>
      <c r="G60" s="62"/>
    </row>
    <row r="61" spans="1:11" s="410" customFormat="1" ht="15" customHeight="1" thickBot="1" x14ac:dyDescent="0.3">
      <c r="A61" s="526"/>
      <c r="B61" s="527">
        <f>+'331'!G10</f>
        <v>206.8</v>
      </c>
      <c r="C61" s="527">
        <f>+'331'!G20</f>
        <v>990.05000000000007</v>
      </c>
      <c r="D61" s="527">
        <f>+'331'!G30</f>
        <v>2200.3520000000003</v>
      </c>
      <c r="E61" s="527">
        <f>+'331'!G40</f>
        <v>4014.2144000000003</v>
      </c>
      <c r="F61" s="528"/>
      <c r="G61" s="529"/>
    </row>
    <row r="62" spans="1:11" ht="12.75" customHeight="1" x14ac:dyDescent="0.25"/>
    <row r="63" spans="1:11" ht="12.75" customHeight="1" thickBot="1" x14ac:dyDescent="0.3"/>
    <row r="64" spans="1:11" ht="16.5" customHeight="1" x14ac:dyDescent="0.25">
      <c r="A64" s="385" t="s">
        <v>328</v>
      </c>
      <c r="B64" s="144" t="s">
        <v>287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6.5" customHeight="1" thickBot="1" x14ac:dyDescent="0.3">
      <c r="A65" s="148" t="s">
        <v>61</v>
      </c>
      <c r="B65" s="175">
        <f>+B61+B49+B37+B25</f>
        <v>710.8</v>
      </c>
      <c r="C65" s="149">
        <f>C25+C37+C49+C61</f>
        <v>1865.4905000000001</v>
      </c>
      <c r="D65" s="149">
        <f>D25+D37+D49+D61</f>
        <v>3888.2267000000002</v>
      </c>
      <c r="E65" s="149">
        <f>E25+E37+E49+E61</f>
        <v>6570.3847999999998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1</v>
      </c>
      <c r="B68" s="185">
        <f>+A68*B65</f>
        <v>710.8</v>
      </c>
      <c r="C68" s="185">
        <f>+C65*A68</f>
        <v>1865.4905000000001</v>
      </c>
      <c r="D68" s="185">
        <f>+D65*A68</f>
        <v>3888.2267000000002</v>
      </c>
      <c r="E68" s="185">
        <f>+E65*A68</f>
        <v>6570.3847999999998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278</v>
      </c>
      <c r="D74" s="204">
        <f>IF(C74=B15,B25,IF(C74=C15,C25,IF(C74=D15,D25,IF(C74=E15,E25,"Fehler"))))</f>
        <v>164.2</v>
      </c>
      <c r="E74" s="204">
        <f>+D74*B74</f>
        <v>164.2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 t="s">
        <v>305</v>
      </c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278</v>
      </c>
      <c r="D76" s="204">
        <f>IF(C76=B27,B37,IF(C76=C27,C37,IF(C76=D27,D37,IF(C76=E27,E37,"Fehler"))))</f>
        <v>169.89999999999998</v>
      </c>
      <c r="E76" s="204">
        <f>+D76*B76</f>
        <v>169.89999999999998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 t="s">
        <v>305</v>
      </c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278</v>
      </c>
      <c r="D78" s="204">
        <f>IF(C78=B39,B49,IF(C78=C39,C49,IF(C78=D39,D49,IF(C78=E39,E49,"Fehler"))))</f>
        <v>169.89999999999998</v>
      </c>
      <c r="E78" s="204">
        <f>+D78*B78</f>
        <v>169.89999999999998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 t="s">
        <v>305</v>
      </c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278</v>
      </c>
      <c r="D80" s="204">
        <f>IF(C80=B51,B61,IF(C80=C51,C61,IF(C80=D51,D61,IF(C80=E51,E61,"Fehler"))))</f>
        <v>206.8</v>
      </c>
      <c r="E80" s="204">
        <f>+D80*B80</f>
        <v>206.8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95" t="s">
        <v>329</v>
      </c>
      <c r="B82" s="1"/>
      <c r="C82" s="193" t="s">
        <v>309</v>
      </c>
      <c r="D82" s="192"/>
      <c r="E82" s="206">
        <f>+E78+E76+E74+E80</f>
        <v>710.8</v>
      </c>
      <c r="F82" s="1"/>
      <c r="G82" s="88"/>
    </row>
    <row r="83" spans="1:15" ht="13.8" thickBot="1" x14ac:dyDescent="0.3">
      <c r="A83" s="566">
        <v>1</v>
      </c>
      <c r="B83" s="94"/>
      <c r="C83" s="202" t="s">
        <v>312</v>
      </c>
      <c r="D83" s="94"/>
      <c r="E83" s="203">
        <f>+E82*A83</f>
        <v>710.8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4">
    <mergeCell ref="B14:F14"/>
    <mergeCell ref="B26:F26"/>
    <mergeCell ref="B38:F38"/>
    <mergeCell ref="B50:F50"/>
  </mergeCells>
  <conditionalFormatting sqref="B15">
    <cfRule type="cellIs" dxfId="504" priority="17" stopIfTrue="1" operator="equal">
      <formula>$B$15</formula>
    </cfRule>
    <cfRule type="cellIs" dxfId="503" priority="43" stopIfTrue="1" operator="equal">
      <formula>$B$15</formula>
    </cfRule>
  </conditionalFormatting>
  <conditionalFormatting sqref="C15">
    <cfRule type="cellIs" dxfId="502" priority="41" stopIfTrue="1" operator="equal">
      <formula>$C$15</formula>
    </cfRule>
    <cfRule type="cellIs" priority="42" stopIfTrue="1" operator="equal">
      <formula>$C$15</formula>
    </cfRule>
  </conditionalFormatting>
  <conditionalFormatting sqref="D15">
    <cfRule type="cellIs" dxfId="501" priority="40" stopIfTrue="1" operator="equal">
      <formula>$D$15</formula>
    </cfRule>
  </conditionalFormatting>
  <conditionalFormatting sqref="E15">
    <cfRule type="cellIs" dxfId="500" priority="39" stopIfTrue="1" operator="equal">
      <formula>$E$15</formula>
    </cfRule>
  </conditionalFormatting>
  <conditionalFormatting sqref="B27">
    <cfRule type="cellIs" dxfId="499" priority="38" stopIfTrue="1" operator="equal">
      <formula>$B$27</formula>
    </cfRule>
  </conditionalFormatting>
  <conditionalFormatting sqref="C27">
    <cfRule type="cellIs" dxfId="498" priority="37" stopIfTrue="1" operator="equal">
      <formula>$C$27</formula>
    </cfRule>
  </conditionalFormatting>
  <conditionalFormatting sqref="D27">
    <cfRule type="cellIs" dxfId="497" priority="36" stopIfTrue="1" operator="equal">
      <formula>$D$27</formula>
    </cfRule>
  </conditionalFormatting>
  <conditionalFormatting sqref="E27">
    <cfRule type="cellIs" dxfId="496" priority="34" stopIfTrue="1" operator="equal">
      <formula>$E$27</formula>
    </cfRule>
  </conditionalFormatting>
  <conditionalFormatting sqref="B39">
    <cfRule type="cellIs" dxfId="495" priority="33" stopIfTrue="1" operator="equal">
      <formula>$B$39</formula>
    </cfRule>
  </conditionalFormatting>
  <conditionalFormatting sqref="C39">
    <cfRule type="cellIs" dxfId="494" priority="32" stopIfTrue="1" operator="equal">
      <formula>$C$39</formula>
    </cfRule>
  </conditionalFormatting>
  <conditionalFormatting sqref="D39">
    <cfRule type="cellIs" dxfId="493" priority="31" stopIfTrue="1" operator="equal">
      <formula>$D$39</formula>
    </cfRule>
  </conditionalFormatting>
  <conditionalFormatting sqref="E39">
    <cfRule type="cellIs" dxfId="492" priority="30" stopIfTrue="1" operator="equal">
      <formula>$E$39</formula>
    </cfRule>
  </conditionalFormatting>
  <conditionalFormatting sqref="B51">
    <cfRule type="cellIs" dxfId="491" priority="29" stopIfTrue="1" operator="equal">
      <formula>$B$51</formula>
    </cfRule>
  </conditionalFormatting>
  <conditionalFormatting sqref="C51">
    <cfRule type="cellIs" dxfId="490" priority="28" stopIfTrue="1" operator="equal">
      <formula>$C$51</formula>
    </cfRule>
  </conditionalFormatting>
  <conditionalFormatting sqref="D51">
    <cfRule type="cellIs" dxfId="489" priority="27" stopIfTrue="1" operator="equal">
      <formula>$D$51</formula>
    </cfRule>
  </conditionalFormatting>
  <conditionalFormatting sqref="E51">
    <cfRule type="cellIs" dxfId="488" priority="26" stopIfTrue="1" operator="equal">
      <formula>$E$51</formula>
    </cfRule>
  </conditionalFormatting>
  <conditionalFormatting sqref="C74">
    <cfRule type="cellIs" dxfId="487" priority="13" stopIfTrue="1" operator="equal">
      <formula>$E$15</formula>
    </cfRule>
    <cfRule type="cellIs" dxfId="486" priority="14" stopIfTrue="1" operator="equal">
      <formula>$D$15</formula>
    </cfRule>
    <cfRule type="cellIs" dxfId="485" priority="15" stopIfTrue="1" operator="equal">
      <formula>$C$15</formula>
    </cfRule>
    <cfRule type="cellIs" dxfId="484" priority="16" stopIfTrue="1" operator="equal">
      <formula>$B$15</formula>
    </cfRule>
  </conditionalFormatting>
  <conditionalFormatting sqref="C76">
    <cfRule type="cellIs" dxfId="483" priority="9" stopIfTrue="1" operator="equal">
      <formula>$E$27</formula>
    </cfRule>
    <cfRule type="cellIs" dxfId="482" priority="10" stopIfTrue="1" operator="equal">
      <formula>$D$27</formula>
    </cfRule>
    <cfRule type="cellIs" dxfId="481" priority="11" stopIfTrue="1" operator="equal">
      <formula>$C$27</formula>
    </cfRule>
    <cfRule type="cellIs" dxfId="480" priority="12" stopIfTrue="1" operator="equal">
      <formula>$B$27</formula>
    </cfRule>
  </conditionalFormatting>
  <conditionalFormatting sqref="C78">
    <cfRule type="cellIs" dxfId="479" priority="5" stopIfTrue="1" operator="equal">
      <formula>$E$39</formula>
    </cfRule>
    <cfRule type="cellIs" dxfId="478" priority="6" stopIfTrue="1" operator="equal">
      <formula>$D$39</formula>
    </cfRule>
    <cfRule type="cellIs" dxfId="477" priority="7" stopIfTrue="1" operator="equal">
      <formula>$C$39</formula>
    </cfRule>
    <cfRule type="cellIs" dxfId="476" priority="8" stopIfTrue="1" operator="equal">
      <formula>$B$39</formula>
    </cfRule>
  </conditionalFormatting>
  <conditionalFormatting sqref="C80">
    <cfRule type="cellIs" dxfId="475" priority="1" stopIfTrue="1" operator="equal">
      <formula>$E$51</formula>
    </cfRule>
    <cfRule type="cellIs" dxfId="474" priority="2" stopIfTrue="1" operator="equal">
      <formula>$D$51</formula>
    </cfRule>
    <cfRule type="cellIs" dxfId="473" priority="3" stopIfTrue="1" operator="equal">
      <formula>$C$51</formula>
    </cfRule>
    <cfRule type="cellIs" dxfId="472" priority="4" stopIfTrue="1" operator="equal">
      <formula>$B$51</formula>
    </cfRule>
  </conditionalFormatting>
  <dataValidations count="1">
    <dataValidation type="list" showInputMessage="1" showErrorMessage="1" sqref="C74 C76 C78 C80">
      <formula1>$B$15:$E$15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4 G26 G38 G50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rgb="FFFFFF00"/>
    <pageSetUpPr fitToPage="1"/>
  </sheetPr>
  <dimension ref="A1:O87"/>
  <sheetViews>
    <sheetView showGridLines="0" showRowColHeaders="0" topLeftCell="A58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1" x14ac:dyDescent="0.25">
      <c r="A1" s="207" t="s">
        <v>200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39</v>
      </c>
      <c r="C3" s="217"/>
      <c r="D3" s="214"/>
      <c r="E3" s="214"/>
      <c r="F3" s="218"/>
      <c r="G3" s="215"/>
    </row>
    <row r="4" spans="1:11" x14ac:dyDescent="0.25">
      <c r="A4" s="219"/>
      <c r="B4" s="220" t="s">
        <v>40</v>
      </c>
      <c r="C4" s="220"/>
      <c r="D4" s="213"/>
      <c r="E4" s="213"/>
      <c r="F4" s="213"/>
      <c r="G4" s="221"/>
    </row>
    <row r="5" spans="1:11" ht="18" customHeight="1" x14ac:dyDescent="0.25">
      <c r="A5" s="216" t="s">
        <v>10</v>
      </c>
      <c r="B5" s="222" t="s">
        <v>44</v>
      </c>
      <c r="C5" s="222"/>
      <c r="D5" s="214"/>
      <c r="E5" s="214"/>
      <c r="F5" s="218"/>
      <c r="G5" s="215"/>
    </row>
    <row r="6" spans="1:11" x14ac:dyDescent="0.25">
      <c r="A6" s="216"/>
      <c r="B6" s="223" t="s">
        <v>43</v>
      </c>
      <c r="C6" s="223"/>
      <c r="D6" s="214"/>
      <c r="E6" s="214"/>
      <c r="F6" s="218"/>
      <c r="G6" s="215"/>
    </row>
    <row r="7" spans="1:11" ht="19.5" customHeight="1" x14ac:dyDescent="0.25">
      <c r="A7" s="216" t="s">
        <v>12</v>
      </c>
      <c r="B7" s="222" t="s">
        <v>41</v>
      </c>
      <c r="C7" s="222"/>
      <c r="D7" s="214"/>
      <c r="E7" s="214"/>
      <c r="F7" s="218"/>
      <c r="G7" s="215"/>
    </row>
    <row r="8" spans="1:11" x14ac:dyDescent="0.25">
      <c r="A8" s="216"/>
      <c r="B8" s="223" t="s">
        <v>43</v>
      </c>
      <c r="C8" s="223"/>
      <c r="D8" s="214"/>
      <c r="E8" s="214"/>
      <c r="F8" s="218"/>
      <c r="G8" s="215"/>
    </row>
    <row r="9" spans="1:11" ht="18.75" customHeight="1" x14ac:dyDescent="0.25">
      <c r="A9" s="224" t="s">
        <v>42</v>
      </c>
      <c r="B9" s="217" t="s">
        <v>24</v>
      </c>
      <c r="C9" s="217"/>
      <c r="D9" s="214"/>
      <c r="E9" s="214"/>
      <c r="F9" s="218"/>
      <c r="G9" s="215"/>
    </row>
    <row r="10" spans="1:11" x14ac:dyDescent="0.25">
      <c r="A10" s="216"/>
      <c r="B10" s="225" t="s">
        <v>23</v>
      </c>
      <c r="C10" s="225"/>
      <c r="D10" s="214"/>
      <c r="E10" s="214"/>
      <c r="F10" s="218"/>
      <c r="G10" s="215"/>
    </row>
    <row r="11" spans="1:11" x14ac:dyDescent="0.25">
      <c r="A11" s="226"/>
      <c r="B11" s="227"/>
      <c r="C11" s="228"/>
      <c r="D11" s="229"/>
      <c r="E11" s="229"/>
      <c r="F11" s="230"/>
      <c r="G11" s="231"/>
    </row>
    <row r="12" spans="1:11" x14ac:dyDescent="0.25">
      <c r="A12" s="2"/>
      <c r="B12" s="2"/>
      <c r="C12" s="2"/>
      <c r="D12" s="2"/>
      <c r="E12" s="2"/>
      <c r="F12" s="2"/>
      <c r="G12" s="2"/>
    </row>
    <row r="13" spans="1:11" ht="13.8" thickBot="1" x14ac:dyDescent="0.3">
      <c r="A13" s="2"/>
      <c r="B13" s="2"/>
      <c r="C13" s="2"/>
      <c r="D13" s="2"/>
      <c r="E13" s="2"/>
      <c r="F13" s="2"/>
      <c r="G13" s="2"/>
    </row>
    <row r="14" spans="1:11" x14ac:dyDescent="0.25">
      <c r="A14" s="287" t="s">
        <v>8</v>
      </c>
      <c r="B14" s="595" t="s">
        <v>39</v>
      </c>
      <c r="C14" s="596"/>
      <c r="D14" s="596"/>
      <c r="E14" s="596"/>
      <c r="F14" s="596"/>
      <c r="G14" s="289" t="s">
        <v>62</v>
      </c>
    </row>
    <row r="15" spans="1:11" s="1" customFormat="1" x14ac:dyDescent="0.25">
      <c r="A15" s="81"/>
      <c r="B15" s="497" t="s">
        <v>287</v>
      </c>
      <c r="C15" s="498" t="s">
        <v>33</v>
      </c>
      <c r="D15" s="499" t="s">
        <v>6</v>
      </c>
      <c r="E15" s="500" t="s">
        <v>20</v>
      </c>
      <c r="F15" s="82"/>
      <c r="G15" s="79"/>
    </row>
    <row r="16" spans="1:11" x14ac:dyDescent="0.25">
      <c r="A16" s="83" t="s">
        <v>26</v>
      </c>
      <c r="B16" s="137" t="str">
        <f>+'114'!C13</f>
        <v xml:space="preserve"> - </v>
      </c>
      <c r="C16" s="137" t="str">
        <f>+'114'!C23</f>
        <v xml:space="preserve"> - </v>
      </c>
      <c r="D16" s="137" t="str">
        <f>+'114'!C33</f>
        <v xml:space="preserve"> - </v>
      </c>
      <c r="E16" s="137" t="str">
        <f>+'114'!C43</f>
        <v>ab 45</v>
      </c>
      <c r="F16" s="33" t="s">
        <v>19</v>
      </c>
      <c r="G16" s="60"/>
      <c r="H16" s="14"/>
      <c r="I16" s="21"/>
      <c r="J16" s="27"/>
      <c r="K16" s="36"/>
    </row>
    <row r="17" spans="1:11" x14ac:dyDescent="0.25">
      <c r="A17" s="84" t="s">
        <v>100</v>
      </c>
      <c r="B17" s="139" t="str">
        <f>+'114'!C14</f>
        <v xml:space="preserve"> - </v>
      </c>
      <c r="C17" s="139" t="str">
        <f>+'114'!C24</f>
        <v xml:space="preserve"> - </v>
      </c>
      <c r="D17" s="139" t="str">
        <f>+'114'!C34</f>
        <v>hoch</v>
      </c>
      <c r="E17" s="139" t="str">
        <f>+'114'!C44</f>
        <v>hoch</v>
      </c>
      <c r="F17" s="33"/>
      <c r="G17" s="60"/>
      <c r="I17" s="17"/>
      <c r="J17" s="27"/>
      <c r="K17" s="18"/>
    </row>
    <row r="18" spans="1:11" x14ac:dyDescent="0.25">
      <c r="A18" s="84" t="s">
        <v>5</v>
      </c>
      <c r="B18" s="139" t="str">
        <f>+'114'!C15</f>
        <v xml:space="preserve"> - </v>
      </c>
      <c r="C18" s="139" t="str">
        <f>+'114'!C25</f>
        <v>labil</v>
      </c>
      <c r="D18" s="139" t="str">
        <f>+'114'!C35</f>
        <v>sehr labil</v>
      </c>
      <c r="E18" s="139" t="str">
        <f>+'114'!C45</f>
        <v>labil</v>
      </c>
      <c r="F18" s="34"/>
      <c r="G18" s="60"/>
      <c r="I18" s="21"/>
      <c r="J18" s="26"/>
      <c r="K18" s="36"/>
    </row>
    <row r="19" spans="1:11" x14ac:dyDescent="0.25">
      <c r="A19" s="84" t="s">
        <v>46</v>
      </c>
      <c r="B19" s="139" t="str">
        <f>+'114'!C16</f>
        <v xml:space="preserve"> - </v>
      </c>
      <c r="C19" s="139" t="str">
        <f>+'114'!C26</f>
        <v>uneben</v>
      </c>
      <c r="D19" s="139" t="str">
        <f>+'114'!C36</f>
        <v>uneben</v>
      </c>
      <c r="E19" s="139" t="str">
        <f>+'114'!C46</f>
        <v>uneben</v>
      </c>
      <c r="F19" s="34"/>
      <c r="G19" s="60"/>
      <c r="H19" s="44"/>
      <c r="I19" s="21"/>
      <c r="J19" s="34"/>
      <c r="K19" s="36"/>
    </row>
    <row r="20" spans="1:11" x14ac:dyDescent="0.25">
      <c r="A20" s="83" t="s">
        <v>28</v>
      </c>
      <c r="B20" s="139" t="str">
        <f>+'114'!C17</f>
        <v xml:space="preserve"> - </v>
      </c>
      <c r="C20" s="139" t="str">
        <f>+'114'!C27</f>
        <v xml:space="preserve"> - </v>
      </c>
      <c r="D20" s="139" t="str">
        <f>+'114'!C37</f>
        <v xml:space="preserve"> - </v>
      </c>
      <c r="E20" s="139" t="str">
        <f>+'114'!C47</f>
        <v xml:space="preserve"> - </v>
      </c>
      <c r="F20" s="33" t="s">
        <v>25</v>
      </c>
      <c r="G20" s="60"/>
      <c r="I20" s="17"/>
      <c r="J20" s="27"/>
      <c r="K20" s="18"/>
    </row>
    <row r="21" spans="1:11" x14ac:dyDescent="0.25">
      <c r="A21" s="84" t="s">
        <v>4</v>
      </c>
      <c r="B21" s="139" t="str">
        <f>+'114'!C18</f>
        <v xml:space="preserve"> - </v>
      </c>
      <c r="C21" s="139" t="str">
        <f>+'114'!C28</f>
        <v xml:space="preserve"> - </v>
      </c>
      <c r="D21" s="139" t="str">
        <f>+'114'!C38</f>
        <v xml:space="preserve"> - </v>
      </c>
      <c r="E21" s="139" t="str">
        <f>+'114'!C48</f>
        <v xml:space="preserve"> - </v>
      </c>
      <c r="F21" s="33" t="s">
        <v>19</v>
      </c>
      <c r="G21" s="60"/>
      <c r="I21" s="28"/>
      <c r="J21" s="27"/>
      <c r="K21" s="18"/>
    </row>
    <row r="22" spans="1:11" x14ac:dyDescent="0.25">
      <c r="A22" s="84" t="s">
        <v>29</v>
      </c>
      <c r="B22" s="139">
        <f>+'114'!C19</f>
        <v>2</v>
      </c>
      <c r="C22" s="139" t="str">
        <f>+'114'!C29</f>
        <v>1,0 bis 2,0</v>
      </c>
      <c r="D22" s="139" t="str">
        <f>+'114'!C39</f>
        <v>0,5 bis 1,0</v>
      </c>
      <c r="E22" s="139" t="str">
        <f>+'114'!C49</f>
        <v>0,1 bis 0,5</v>
      </c>
      <c r="F22" s="33" t="s">
        <v>32</v>
      </c>
      <c r="G22" s="60"/>
      <c r="I22" s="29"/>
      <c r="J22" s="27"/>
      <c r="K22" s="36"/>
    </row>
    <row r="23" spans="1:11" x14ac:dyDescent="0.25">
      <c r="A23" s="84" t="s">
        <v>31</v>
      </c>
      <c r="B23" s="139" t="str">
        <f>+'114'!C20</f>
        <v xml:space="preserve"> - </v>
      </c>
      <c r="C23" s="139" t="str">
        <f>+'114'!C30</f>
        <v xml:space="preserve"> - </v>
      </c>
      <c r="D23" s="139" t="str">
        <f>+'114'!C40</f>
        <v xml:space="preserve"> - </v>
      </c>
      <c r="E23" s="139" t="str">
        <f>+'114'!C50</f>
        <v xml:space="preserve"> - </v>
      </c>
      <c r="F23" s="33" t="s">
        <v>17</v>
      </c>
      <c r="G23" s="60"/>
      <c r="I23" s="17"/>
      <c r="J23" s="27"/>
      <c r="K23" s="18"/>
    </row>
    <row r="24" spans="1:11" ht="13.8" thickBot="1" x14ac:dyDescent="0.3">
      <c r="A24" s="85" t="s">
        <v>35</v>
      </c>
      <c r="B24" s="143">
        <f>+'114'!C21</f>
        <v>1.6</v>
      </c>
      <c r="C24" s="143">
        <f>+'114'!C31</f>
        <v>1.6</v>
      </c>
      <c r="D24" s="143">
        <f>+'114'!C41</f>
        <v>1.6</v>
      </c>
      <c r="E24" s="143">
        <f>+'114'!C51</f>
        <v>1.2</v>
      </c>
      <c r="F24" s="35" t="s">
        <v>36</v>
      </c>
      <c r="G24" s="62"/>
      <c r="I24" s="21"/>
      <c r="J24" s="27"/>
      <c r="K24" s="36"/>
    </row>
    <row r="25" spans="1:11" s="410" customFormat="1" ht="19.5" customHeight="1" x14ac:dyDescent="0.25">
      <c r="A25" s="514"/>
      <c r="B25" s="516">
        <f>+'114'!G12</f>
        <v>164.2</v>
      </c>
      <c r="C25" s="516">
        <f>+'114'!G22</f>
        <v>270.11350000000004</v>
      </c>
      <c r="D25" s="516">
        <f>+'114'!G32</f>
        <v>544.97770000000003</v>
      </c>
      <c r="E25" s="516">
        <f>+'114'!G42</f>
        <v>1036.9743999999998</v>
      </c>
      <c r="F25" s="477"/>
      <c r="G25" s="517"/>
    </row>
    <row r="26" spans="1:11" x14ac:dyDescent="0.25">
      <c r="A26" s="272" t="s">
        <v>10</v>
      </c>
      <c r="B26" s="591" t="s">
        <v>44</v>
      </c>
      <c r="C26" s="597"/>
      <c r="D26" s="597"/>
      <c r="E26" s="597"/>
      <c r="F26" s="257"/>
      <c r="G26" s="290" t="s">
        <v>60</v>
      </c>
      <c r="I26" s="17"/>
      <c r="J26" s="33"/>
    </row>
    <row r="27" spans="1:11" s="1" customFormat="1" x14ac:dyDescent="0.25">
      <c r="A27" s="59"/>
      <c r="B27" s="497" t="s">
        <v>287</v>
      </c>
      <c r="C27" s="498" t="s">
        <v>33</v>
      </c>
      <c r="D27" s="499" t="s">
        <v>6</v>
      </c>
      <c r="E27" s="500" t="s">
        <v>20</v>
      </c>
      <c r="F27" s="18"/>
      <c r="G27" s="60"/>
      <c r="I27" s="17"/>
      <c r="J27" s="33"/>
    </row>
    <row r="28" spans="1:11" x14ac:dyDescent="0.25">
      <c r="A28" s="83" t="s">
        <v>26</v>
      </c>
      <c r="B28" s="137" t="str">
        <f>+'114'!C13</f>
        <v xml:space="preserve"> - </v>
      </c>
      <c r="C28" s="137" t="str">
        <f>+'322'!C22</f>
        <v xml:space="preserve"> - </v>
      </c>
      <c r="D28" s="137" t="str">
        <f>+'322'!C32</f>
        <v xml:space="preserve"> - </v>
      </c>
      <c r="E28" s="137" t="str">
        <f>+'322'!C42</f>
        <v>ab 45</v>
      </c>
      <c r="F28" s="33" t="s">
        <v>19</v>
      </c>
      <c r="G28" s="60"/>
      <c r="I28" s="21"/>
      <c r="J28" s="34"/>
    </row>
    <row r="29" spans="1:11" x14ac:dyDescent="0.25">
      <c r="A29" s="84" t="s">
        <v>100</v>
      </c>
      <c r="B29" s="139" t="str">
        <f>+'114'!C14</f>
        <v xml:space="preserve"> - </v>
      </c>
      <c r="C29" s="139" t="str">
        <f>+'322'!C23</f>
        <v xml:space="preserve"> - </v>
      </c>
      <c r="D29" s="139" t="str">
        <f>+'322'!C33</f>
        <v>hoch</v>
      </c>
      <c r="E29" s="139" t="str">
        <f>+'322'!C43</f>
        <v>hoch</v>
      </c>
      <c r="F29" s="33"/>
      <c r="G29" s="60"/>
      <c r="I29" s="21"/>
      <c r="J29" s="34"/>
    </row>
    <row r="30" spans="1:11" x14ac:dyDescent="0.25">
      <c r="A30" s="84" t="s">
        <v>5</v>
      </c>
      <c r="B30" s="139" t="str">
        <f>+'114'!C15</f>
        <v xml:space="preserve"> - </v>
      </c>
      <c r="C30" s="139" t="str">
        <f>+'322'!C24</f>
        <v>labil</v>
      </c>
      <c r="D30" s="139" t="str">
        <f>+'322'!C34</f>
        <v>labil</v>
      </c>
      <c r="E30" s="139" t="str">
        <f>+'322'!C44</f>
        <v>labil</v>
      </c>
      <c r="F30" s="34"/>
      <c r="G30" s="60"/>
      <c r="I30" s="17"/>
      <c r="J30" s="33"/>
    </row>
    <row r="31" spans="1:11" x14ac:dyDescent="0.25">
      <c r="A31" s="84" t="s">
        <v>46</v>
      </c>
      <c r="B31" s="139" t="str">
        <f>+'114'!C16</f>
        <v xml:space="preserve"> - </v>
      </c>
      <c r="C31" s="139" t="str">
        <f>+'322'!C25</f>
        <v>uneben</v>
      </c>
      <c r="D31" s="139" t="str">
        <f>+'322'!C35</f>
        <v>uneben</v>
      </c>
      <c r="E31" s="139" t="str">
        <f>+'322'!C45</f>
        <v xml:space="preserve"> - </v>
      </c>
      <c r="F31" s="34"/>
      <c r="G31" s="60"/>
      <c r="H31" s="44"/>
    </row>
    <row r="32" spans="1:11" x14ac:dyDescent="0.25">
      <c r="A32" s="83" t="s">
        <v>28</v>
      </c>
      <c r="B32" s="139" t="str">
        <f>+'114'!C17</f>
        <v xml:space="preserve"> - </v>
      </c>
      <c r="C32" s="139" t="str">
        <f>+'322'!C26</f>
        <v xml:space="preserve"> - </v>
      </c>
      <c r="D32" s="139" t="str">
        <f>+'322'!C36</f>
        <v xml:space="preserve"> - </v>
      </c>
      <c r="E32" s="139" t="str">
        <f>+'322'!C46</f>
        <v xml:space="preserve"> - </v>
      </c>
      <c r="F32" s="33" t="s">
        <v>25</v>
      </c>
      <c r="G32" s="60"/>
      <c r="I32" s="41"/>
    </row>
    <row r="33" spans="1:10" x14ac:dyDescent="0.25">
      <c r="A33" s="84" t="s">
        <v>4</v>
      </c>
      <c r="B33" s="139" t="str">
        <f>+'114'!C18</f>
        <v xml:space="preserve"> - </v>
      </c>
      <c r="C33" s="139" t="str">
        <f>+'322'!C27</f>
        <v xml:space="preserve"> - </v>
      </c>
      <c r="D33" s="139" t="str">
        <f>+'322'!C37</f>
        <v xml:space="preserve"> - </v>
      </c>
      <c r="E33" s="139" t="str">
        <f>+'322'!C47</f>
        <v xml:space="preserve"> - </v>
      </c>
      <c r="F33" s="33" t="s">
        <v>19</v>
      </c>
      <c r="G33" s="60"/>
      <c r="I33" s="17"/>
      <c r="J33" s="33"/>
    </row>
    <row r="34" spans="1:10" x14ac:dyDescent="0.25">
      <c r="A34" s="84" t="s">
        <v>29</v>
      </c>
      <c r="B34" s="139">
        <f>+'114'!C19</f>
        <v>2</v>
      </c>
      <c r="C34" s="139" t="str">
        <f>+'322'!C28</f>
        <v>&gt; 1</v>
      </c>
      <c r="D34" s="139" t="str">
        <f>+'322'!C38</f>
        <v>0,5-1,0</v>
      </c>
      <c r="E34" s="139" t="str">
        <f>+'322'!C48</f>
        <v>0,1-0,5</v>
      </c>
      <c r="F34" s="33" t="s">
        <v>32</v>
      </c>
      <c r="G34" s="60"/>
      <c r="I34" s="17"/>
      <c r="J34" s="33"/>
    </row>
    <row r="35" spans="1:10" x14ac:dyDescent="0.25">
      <c r="A35" s="84" t="s">
        <v>31</v>
      </c>
      <c r="B35" s="139" t="str">
        <f>+'114'!C20</f>
        <v xml:space="preserve"> - </v>
      </c>
      <c r="C35" s="139" t="str">
        <f>+'322'!C29</f>
        <v xml:space="preserve"> - </v>
      </c>
      <c r="D35" s="139" t="str">
        <f>+'322'!C39</f>
        <v xml:space="preserve"> - </v>
      </c>
      <c r="E35" s="139" t="str">
        <f>+'322'!C49</f>
        <v xml:space="preserve"> - </v>
      </c>
      <c r="F35" s="33" t="s">
        <v>17</v>
      </c>
      <c r="G35" s="60"/>
      <c r="I35" s="51"/>
      <c r="J35" s="51"/>
    </row>
    <row r="36" spans="1:10" ht="13.8" thickBot="1" x14ac:dyDescent="0.3">
      <c r="A36" s="85" t="s">
        <v>35</v>
      </c>
      <c r="B36" s="143">
        <f>+'114'!C21</f>
        <v>1.6</v>
      </c>
      <c r="C36" s="143" t="str">
        <f>+'322'!C30</f>
        <v>bis 1,6</v>
      </c>
      <c r="D36" s="143" t="str">
        <f>+'322'!C40</f>
        <v>bis 1,6</v>
      </c>
      <c r="E36" s="143" t="str">
        <f>+'322'!C50</f>
        <v>bis 1,6</v>
      </c>
      <c r="F36" s="35" t="s">
        <v>36</v>
      </c>
      <c r="G36" s="62"/>
    </row>
    <row r="37" spans="1:10" s="410" customFormat="1" ht="17.25" customHeight="1" x14ac:dyDescent="0.25">
      <c r="A37" s="520"/>
      <c r="B37" s="537">
        <f>+'322'!G11</f>
        <v>169.89999999999998</v>
      </c>
      <c r="C37" s="537">
        <f>+'322'!G21</f>
        <v>302.6635</v>
      </c>
      <c r="D37" s="522">
        <f>+'322'!G31</f>
        <v>571.44849999999997</v>
      </c>
      <c r="E37" s="522">
        <f>+'322'!G41</f>
        <v>759.59799999999984</v>
      </c>
      <c r="F37" s="524"/>
      <c r="G37" s="525"/>
    </row>
    <row r="38" spans="1:10" x14ac:dyDescent="0.25">
      <c r="A38" s="272" t="s">
        <v>12</v>
      </c>
      <c r="B38" s="591" t="s">
        <v>41</v>
      </c>
      <c r="C38" s="597"/>
      <c r="D38" s="597"/>
      <c r="E38" s="597"/>
      <c r="F38" s="257"/>
      <c r="G38" s="290" t="s">
        <v>60</v>
      </c>
    </row>
    <row r="39" spans="1:10" s="1" customFormat="1" x14ac:dyDescent="0.25">
      <c r="A39" s="59"/>
      <c r="B39" s="497" t="s">
        <v>287</v>
      </c>
      <c r="C39" s="498" t="s">
        <v>33</v>
      </c>
      <c r="D39" s="499" t="s">
        <v>6</v>
      </c>
      <c r="E39" s="500" t="s">
        <v>20</v>
      </c>
      <c r="F39" s="18"/>
      <c r="G39" s="60"/>
    </row>
    <row r="40" spans="1:10" x14ac:dyDescent="0.25">
      <c r="A40" s="84" t="s">
        <v>26</v>
      </c>
      <c r="B40" s="137" t="str">
        <f>+'322'!C12</f>
        <v xml:space="preserve"> - </v>
      </c>
      <c r="C40" s="137" t="str">
        <f t="shared" ref="C40:E48" si="0">+C28</f>
        <v xml:space="preserve"> - </v>
      </c>
      <c r="D40" s="137" t="str">
        <f t="shared" si="0"/>
        <v xml:space="preserve"> - </v>
      </c>
      <c r="E40" s="137" t="str">
        <f t="shared" si="0"/>
        <v>ab 45</v>
      </c>
      <c r="F40" s="33" t="s">
        <v>19</v>
      </c>
      <c r="G40" s="60"/>
    </row>
    <row r="41" spans="1:10" x14ac:dyDescent="0.25">
      <c r="A41" s="84" t="s">
        <v>100</v>
      </c>
      <c r="B41" s="139" t="str">
        <f>+'322'!C13</f>
        <v xml:space="preserve"> - </v>
      </c>
      <c r="C41" s="139" t="str">
        <f t="shared" si="0"/>
        <v xml:space="preserve"> - </v>
      </c>
      <c r="D41" s="139" t="str">
        <f t="shared" si="0"/>
        <v>hoch</v>
      </c>
      <c r="E41" s="139" t="str">
        <f t="shared" si="0"/>
        <v>hoch</v>
      </c>
      <c r="F41" s="33"/>
      <c r="G41" s="60"/>
    </row>
    <row r="42" spans="1:10" x14ac:dyDescent="0.25">
      <c r="A42" s="84" t="s">
        <v>5</v>
      </c>
      <c r="B42" s="139" t="str">
        <f>+'322'!C14</f>
        <v xml:space="preserve"> - </v>
      </c>
      <c r="C42" s="139" t="str">
        <f t="shared" si="0"/>
        <v>labil</v>
      </c>
      <c r="D42" s="139" t="str">
        <f t="shared" si="0"/>
        <v>labil</v>
      </c>
      <c r="E42" s="139" t="str">
        <f t="shared" si="0"/>
        <v>labil</v>
      </c>
      <c r="F42" s="34"/>
      <c r="G42" s="60"/>
    </row>
    <row r="43" spans="1:10" x14ac:dyDescent="0.25">
      <c r="A43" s="84" t="s">
        <v>46</v>
      </c>
      <c r="B43" s="139" t="str">
        <f>+'322'!C15</f>
        <v xml:space="preserve"> - </v>
      </c>
      <c r="C43" s="139" t="str">
        <f t="shared" si="0"/>
        <v>uneben</v>
      </c>
      <c r="D43" s="139" t="str">
        <f t="shared" si="0"/>
        <v>uneben</v>
      </c>
      <c r="E43" s="139" t="str">
        <f t="shared" si="0"/>
        <v xml:space="preserve"> - </v>
      </c>
      <c r="F43" s="34"/>
      <c r="G43" s="60"/>
      <c r="H43" s="44"/>
    </row>
    <row r="44" spans="1:10" x14ac:dyDescent="0.25">
      <c r="A44" s="83" t="s">
        <v>28</v>
      </c>
      <c r="B44" s="139" t="str">
        <f>+'322'!C16</f>
        <v xml:space="preserve"> - </v>
      </c>
      <c r="C44" s="139" t="str">
        <f t="shared" si="0"/>
        <v xml:space="preserve"> - </v>
      </c>
      <c r="D44" s="139" t="str">
        <f t="shared" si="0"/>
        <v xml:space="preserve"> - </v>
      </c>
      <c r="E44" s="139" t="str">
        <f t="shared" si="0"/>
        <v xml:space="preserve"> - </v>
      </c>
      <c r="F44" s="33" t="s">
        <v>25</v>
      </c>
      <c r="G44" s="60"/>
      <c r="H44" s="14"/>
      <c r="I44" s="41"/>
    </row>
    <row r="45" spans="1:10" x14ac:dyDescent="0.25">
      <c r="A45" s="84" t="s">
        <v>4</v>
      </c>
      <c r="B45" s="139" t="str">
        <f>+'322'!C17</f>
        <v xml:space="preserve"> - </v>
      </c>
      <c r="C45" s="139" t="str">
        <f t="shared" si="0"/>
        <v xml:space="preserve"> - </v>
      </c>
      <c r="D45" s="139" t="str">
        <f t="shared" si="0"/>
        <v xml:space="preserve"> - </v>
      </c>
      <c r="E45" s="139" t="str">
        <f t="shared" si="0"/>
        <v xml:space="preserve"> - </v>
      </c>
      <c r="F45" s="33" t="s">
        <v>19</v>
      </c>
      <c r="G45" s="60"/>
    </row>
    <row r="46" spans="1:10" x14ac:dyDescent="0.25">
      <c r="A46" s="84" t="s">
        <v>29</v>
      </c>
      <c r="B46" s="139">
        <f>+'322'!C18</f>
        <v>2</v>
      </c>
      <c r="C46" s="139" t="str">
        <f t="shared" si="0"/>
        <v>&gt; 1</v>
      </c>
      <c r="D46" s="139" t="str">
        <f t="shared" si="0"/>
        <v>0,5-1,0</v>
      </c>
      <c r="E46" s="139" t="str">
        <f t="shared" si="0"/>
        <v>0,1-0,5</v>
      </c>
      <c r="F46" s="33" t="s">
        <v>32</v>
      </c>
      <c r="G46" s="60"/>
    </row>
    <row r="47" spans="1:10" x14ac:dyDescent="0.25">
      <c r="A47" s="84" t="s">
        <v>31</v>
      </c>
      <c r="B47" s="139" t="str">
        <f>+'322'!C19</f>
        <v xml:space="preserve"> - </v>
      </c>
      <c r="C47" s="139" t="str">
        <f t="shared" si="0"/>
        <v xml:space="preserve"> - </v>
      </c>
      <c r="D47" s="139" t="str">
        <f t="shared" si="0"/>
        <v xml:space="preserve"> - </v>
      </c>
      <c r="E47" s="139" t="str">
        <f t="shared" si="0"/>
        <v xml:space="preserve"> - </v>
      </c>
      <c r="F47" s="33" t="s">
        <v>17</v>
      </c>
      <c r="G47" s="60"/>
      <c r="J47" s="17"/>
    </row>
    <row r="48" spans="1:10" ht="13.8" thickBot="1" x14ac:dyDescent="0.3">
      <c r="A48" s="85" t="s">
        <v>35</v>
      </c>
      <c r="B48" s="143" t="str">
        <f>+'322'!C20</f>
        <v xml:space="preserve"> - </v>
      </c>
      <c r="C48" s="143" t="str">
        <f t="shared" si="0"/>
        <v>bis 1,6</v>
      </c>
      <c r="D48" s="143" t="str">
        <f t="shared" si="0"/>
        <v>bis 1,6</v>
      </c>
      <c r="E48" s="143" t="str">
        <f t="shared" si="0"/>
        <v>bis 1,6</v>
      </c>
      <c r="F48" s="35" t="s">
        <v>36</v>
      </c>
      <c r="G48" s="62"/>
      <c r="J48" s="17"/>
    </row>
    <row r="49" spans="1:11" s="410" customFormat="1" ht="16.5" customHeight="1" x14ac:dyDescent="0.25">
      <c r="A49" s="538"/>
      <c r="B49" s="537">
        <f>+'322'!G11</f>
        <v>169.89999999999998</v>
      </c>
      <c r="C49" s="539">
        <f>+'322'!G21</f>
        <v>302.6635</v>
      </c>
      <c r="D49" s="539">
        <f>+'322'!G31</f>
        <v>571.44849999999997</v>
      </c>
      <c r="E49" s="539">
        <f>+'322'!G41</f>
        <v>759.59799999999984</v>
      </c>
      <c r="F49" s="442"/>
      <c r="G49" s="540"/>
      <c r="J49" s="487"/>
    </row>
    <row r="50" spans="1:11" x14ac:dyDescent="0.25">
      <c r="A50" s="285" t="s">
        <v>42</v>
      </c>
      <c r="B50" s="591" t="s">
        <v>64</v>
      </c>
      <c r="C50" s="597"/>
      <c r="D50" s="597"/>
      <c r="E50" s="597"/>
      <c r="F50" s="257"/>
      <c r="G50" s="290" t="s">
        <v>141</v>
      </c>
      <c r="I50" s="17"/>
      <c r="J50" s="17"/>
      <c r="K50" s="17"/>
    </row>
    <row r="51" spans="1:11" s="1" customFormat="1" x14ac:dyDescent="0.25">
      <c r="A51" s="59"/>
      <c r="B51" s="497" t="s">
        <v>287</v>
      </c>
      <c r="C51" s="498" t="s">
        <v>33</v>
      </c>
      <c r="D51" s="499" t="s">
        <v>6</v>
      </c>
      <c r="E51" s="500" t="s">
        <v>20</v>
      </c>
      <c r="F51" s="18"/>
      <c r="G51" s="60"/>
      <c r="I51" s="17"/>
      <c r="J51" s="21"/>
      <c r="K51" s="21"/>
    </row>
    <row r="52" spans="1:11" x14ac:dyDescent="0.25">
      <c r="A52" s="83" t="s">
        <v>26</v>
      </c>
      <c r="B52" s="137" t="str">
        <f>+'3381'!C13</f>
        <v xml:space="preserve"> - </v>
      </c>
      <c r="C52" s="137" t="str">
        <f>+'3381'!C23</f>
        <v xml:space="preserve"> - </v>
      </c>
      <c r="D52" s="137" t="str">
        <f>+'3381'!C33</f>
        <v>ab 35</v>
      </c>
      <c r="E52" s="137" t="str">
        <f>+'3381'!C43</f>
        <v xml:space="preserve"> - </v>
      </c>
      <c r="F52" s="33" t="s">
        <v>19</v>
      </c>
      <c r="G52" s="60"/>
      <c r="I52" s="21"/>
      <c r="J52" s="21"/>
      <c r="K52" s="21"/>
    </row>
    <row r="53" spans="1:11" x14ac:dyDescent="0.25">
      <c r="A53" s="84" t="s">
        <v>100</v>
      </c>
      <c r="B53" s="139" t="str">
        <f>+'3381'!C14</f>
        <v xml:space="preserve"> - </v>
      </c>
      <c r="C53" s="139" t="str">
        <f>+'3381'!C24</f>
        <v xml:space="preserve"> - </v>
      </c>
      <c r="D53" s="139" t="str">
        <f>+'3381'!C34</f>
        <v xml:space="preserve"> - </v>
      </c>
      <c r="E53" s="139" t="str">
        <f>+'3381'!C44</f>
        <v xml:space="preserve"> - </v>
      </c>
      <c r="F53" s="33"/>
      <c r="G53" s="60"/>
      <c r="I53" s="21"/>
      <c r="J53" s="21"/>
      <c r="K53" s="21"/>
    </row>
    <row r="54" spans="1:11" x14ac:dyDescent="0.25">
      <c r="A54" s="84" t="s">
        <v>5</v>
      </c>
      <c r="B54" s="139" t="str">
        <f>+'3381'!C15</f>
        <v xml:space="preserve"> - </v>
      </c>
      <c r="C54" s="139" t="str">
        <f>+'3381'!C25</f>
        <v xml:space="preserve"> - </v>
      </c>
      <c r="D54" s="139" t="str">
        <f>+'3381'!C35</f>
        <v xml:space="preserve"> - </v>
      </c>
      <c r="E54" s="139" t="str">
        <f>+'3381'!C45</f>
        <v>labil</v>
      </c>
      <c r="F54" s="34"/>
      <c r="G54" s="60"/>
      <c r="H54" s="41"/>
      <c r="I54" s="17"/>
      <c r="J54" s="17"/>
      <c r="K54" s="21"/>
    </row>
    <row r="55" spans="1:11" x14ac:dyDescent="0.25">
      <c r="A55" s="84" t="s">
        <v>46</v>
      </c>
      <c r="B55" s="139" t="str">
        <f>+'3381'!C16</f>
        <v xml:space="preserve"> - </v>
      </c>
      <c r="C55" s="139" t="str">
        <f>+'3381'!C26</f>
        <v>uneben</v>
      </c>
      <c r="D55" s="139" t="str">
        <f>+'3381'!C36</f>
        <v>uneben</v>
      </c>
      <c r="E55" s="139" t="str">
        <f>+'3381'!C46</f>
        <v>uneben</v>
      </c>
      <c r="F55" s="34"/>
      <c r="G55" s="60"/>
      <c r="H55" s="27"/>
      <c r="I55" s="28"/>
      <c r="J55" s="28"/>
      <c r="K55" s="28"/>
    </row>
    <row r="56" spans="1:11" x14ac:dyDescent="0.25">
      <c r="A56" s="83" t="s">
        <v>28</v>
      </c>
      <c r="B56" s="139" t="str">
        <f>+'3381'!C17</f>
        <v>5 bis 25</v>
      </c>
      <c r="C56" s="139" t="str">
        <f>+'3381'!C27</f>
        <v>bis 50</v>
      </c>
      <c r="D56" s="139" t="str">
        <f>+'3381'!C37</f>
        <v>&gt; 50</v>
      </c>
      <c r="E56" s="139" t="str">
        <f>+'3381'!C47</f>
        <v>&gt; 50</v>
      </c>
      <c r="F56" s="33" t="s">
        <v>25</v>
      </c>
      <c r="G56" s="60"/>
      <c r="H56" s="14"/>
      <c r="I56" s="29"/>
      <c r="J56" s="29"/>
      <c r="K56" s="29"/>
    </row>
    <row r="57" spans="1:11" x14ac:dyDescent="0.25">
      <c r="A57" s="84" t="s">
        <v>4</v>
      </c>
      <c r="B57" s="139" t="str">
        <f>+'3381'!C18</f>
        <v>20 bis 40</v>
      </c>
      <c r="C57" s="139" t="str">
        <f>+'3381'!C28</f>
        <v>20 bis 40</v>
      </c>
      <c r="D57" s="139" t="str">
        <f>+'3381'!C38</f>
        <v>20 bis 40</v>
      </c>
      <c r="E57" s="139" t="str">
        <f>+'3381'!C48</f>
        <v>&gt; 40</v>
      </c>
      <c r="F57" s="33" t="s">
        <v>19</v>
      </c>
      <c r="G57" s="60"/>
      <c r="I57" s="17"/>
      <c r="J57" s="17"/>
      <c r="K57" s="26"/>
    </row>
    <row r="58" spans="1:11" x14ac:dyDescent="0.25">
      <c r="A58" s="84" t="s">
        <v>29</v>
      </c>
      <c r="B58" s="139">
        <f>+'3381'!C19</f>
        <v>5</v>
      </c>
      <c r="C58" s="139" t="str">
        <f>+'3381'!C29</f>
        <v>&gt; 5</v>
      </c>
      <c r="D58" s="139" t="str">
        <f>+'3381'!C39</f>
        <v>1 bis 5</v>
      </c>
      <c r="E58" s="139" t="str">
        <f>+'3381'!C49</f>
        <v>&lt; 1</v>
      </c>
      <c r="F58" s="33" t="s">
        <v>32</v>
      </c>
      <c r="G58" s="60"/>
      <c r="I58" s="17"/>
      <c r="J58" s="17"/>
      <c r="K58" s="17"/>
    </row>
    <row r="59" spans="1:11" x14ac:dyDescent="0.25">
      <c r="A59" s="84" t="s">
        <v>31</v>
      </c>
      <c r="B59" s="139">
        <f>+'3381'!C20</f>
        <v>0</v>
      </c>
      <c r="C59" s="139">
        <f>+'3381'!C30</f>
        <v>3</v>
      </c>
      <c r="D59" s="139">
        <f>+'3381'!C40</f>
        <v>3</v>
      </c>
      <c r="E59" s="139">
        <f>+'3381'!C50</f>
        <v>3</v>
      </c>
      <c r="F59" s="33" t="s">
        <v>17</v>
      </c>
      <c r="G59" s="60"/>
    </row>
    <row r="60" spans="1:11" ht="13.8" thickBot="1" x14ac:dyDescent="0.3">
      <c r="A60" s="85" t="s">
        <v>35</v>
      </c>
      <c r="B60" s="143" t="str">
        <f>+'3381'!C21</f>
        <v xml:space="preserve"> - </v>
      </c>
      <c r="C60" s="143" t="str">
        <f>+'3381'!C31</f>
        <v xml:space="preserve"> - </v>
      </c>
      <c r="D60" s="143" t="str">
        <f>+'3381'!C41</f>
        <v xml:space="preserve"> - </v>
      </c>
      <c r="E60" s="143" t="str">
        <f>+'3381'!C51</f>
        <v xml:space="preserve"> - </v>
      </c>
      <c r="F60" s="35" t="s">
        <v>36</v>
      </c>
      <c r="G60" s="62"/>
    </row>
    <row r="61" spans="1:11" s="410" customFormat="1" ht="17.25" customHeight="1" thickBot="1" x14ac:dyDescent="0.3">
      <c r="A61" s="526"/>
      <c r="B61" s="527">
        <f>+'3381'!G12</f>
        <v>75.319999999999993</v>
      </c>
      <c r="C61" s="527">
        <f>+'3381'!G22</f>
        <v>469.99679999999995</v>
      </c>
      <c r="D61" s="527">
        <f>+'3381'!G32</f>
        <v>1579.1892480000001</v>
      </c>
      <c r="E61" s="527">
        <f>+'3381'!G42</f>
        <v>1902.5470464</v>
      </c>
      <c r="F61" s="528"/>
      <c r="G61" s="529"/>
    </row>
    <row r="62" spans="1:11" ht="12.75" customHeight="1" x14ac:dyDescent="0.25"/>
    <row r="63" spans="1:11" ht="12.75" customHeight="1" thickBot="1" x14ac:dyDescent="0.3"/>
    <row r="64" spans="1:11" ht="12.75" customHeight="1" x14ac:dyDescent="0.25">
      <c r="A64" s="385" t="s">
        <v>328</v>
      </c>
      <c r="B64" s="144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201</v>
      </c>
      <c r="B65" s="175">
        <f>+B61+B49+B37+B25</f>
        <v>579.31999999999994</v>
      </c>
      <c r="C65" s="149">
        <f>C25+C37+C49+C61</f>
        <v>1345.4373000000001</v>
      </c>
      <c r="D65" s="149">
        <f>D25+D37+D49+D61</f>
        <v>3267.063948</v>
      </c>
      <c r="E65" s="149">
        <f>E25+E37+E49+E61</f>
        <v>4458.7174464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57.931999999999995</v>
      </c>
      <c r="C68" s="185">
        <f>+C65*A68</f>
        <v>134.54373000000001</v>
      </c>
      <c r="D68" s="185">
        <f>+D65*A68</f>
        <v>326.7063948</v>
      </c>
      <c r="E68" s="185">
        <f>+E65*A68</f>
        <v>445.87174464000003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287</v>
      </c>
      <c r="D74" s="204">
        <f>IF(C74=B15,B25,IF(C74=C15,C25,IF(C74=D15,D25,IF(C74=E15,E25,"Fehler"))))</f>
        <v>164.2</v>
      </c>
      <c r="E74" s="204">
        <f>+D74*B74</f>
        <v>164.2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 t="s">
        <v>305</v>
      </c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287</v>
      </c>
      <c r="D76" s="204">
        <f>IF(C76=B27,B37,IF(C76=C27,C37,IF(C76=D27,D37,IF(C76=E27,E37,"Fehler"))))</f>
        <v>169.89999999999998</v>
      </c>
      <c r="E76" s="204">
        <f>+D76*B76</f>
        <v>169.89999999999998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 t="s">
        <v>305</v>
      </c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287</v>
      </c>
      <c r="D78" s="204">
        <f>IF(C78=B39,B49,IF(C78=C39,C49,IF(C78=D39,D49,IF(C78=E39,E49,"Fehler"))))</f>
        <v>169.89999999999998</v>
      </c>
      <c r="E78" s="204">
        <f>+D78*B78</f>
        <v>169.89999999999998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 t="s">
        <v>305</v>
      </c>
      <c r="E79" s="199" t="s">
        <v>310</v>
      </c>
      <c r="F79" s="1"/>
      <c r="G79" s="88"/>
    </row>
    <row r="80" spans="1:7" x14ac:dyDescent="0.25">
      <c r="A80" s="200" t="s">
        <v>12</v>
      </c>
      <c r="B80" s="567">
        <v>1</v>
      </c>
      <c r="C80" s="568" t="s">
        <v>287</v>
      </c>
      <c r="D80" s="204">
        <f>IF(C80=B51,B61,IF(C80=C51,C61,IF(C80=D51,D61,IF(C80=E51,E61,"Fehler"))))</f>
        <v>75.319999999999993</v>
      </c>
      <c r="E80" s="204">
        <f>+D80*B80</f>
        <v>75.319999999999993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95" t="s">
        <v>329</v>
      </c>
      <c r="B82" s="1"/>
      <c r="C82" s="193" t="s">
        <v>309</v>
      </c>
      <c r="D82" s="192"/>
      <c r="E82" s="206">
        <f>+E78+E76+E74+E80</f>
        <v>579.31999999999994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312</v>
      </c>
      <c r="D83" s="94"/>
      <c r="E83" s="203">
        <f>+E82*A83</f>
        <v>57.931999999999995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 topLeftCell="A58">
      <selection activeCell="A68" sqref="A68"/>
      <pageMargins left="0.70866141732283472" right="0.70866141732283472" top="0.78740157480314965" bottom="0.78740157480314965" header="0.31496062992125984" footer="0.31496062992125984"/>
      <pageSetup paperSize="9" scale="91" orientation="portrait" r:id="rId1"/>
    </customSheetView>
    <customSheetView guid="{BCF61E25-243C-4CAA-8913-0F558945A257}" showGridLines="0" showRowCol="0" fitToPage="1" topLeftCell="A58">
      <selection activeCell="A68" sqref="A68"/>
      <pageMargins left="0.70866141732283472" right="0.70866141732283472" top="0.78740157480314965" bottom="0.78740157480314965" header="0.31496062992125984" footer="0.31496062992125984"/>
      <pageSetup paperSize="9" scale="91" orientation="portrait" r:id="rId2"/>
    </customSheetView>
  </customSheetViews>
  <mergeCells count="4">
    <mergeCell ref="B14:F14"/>
    <mergeCell ref="B26:E26"/>
    <mergeCell ref="B38:E38"/>
    <mergeCell ref="B50:E50"/>
  </mergeCells>
  <conditionalFormatting sqref="B15">
    <cfRule type="cellIs" dxfId="471" priority="32" stopIfTrue="1" operator="equal">
      <formula>$B$15</formula>
    </cfRule>
  </conditionalFormatting>
  <conditionalFormatting sqref="C15">
    <cfRule type="cellIs" dxfId="470" priority="31" stopIfTrue="1" operator="equal">
      <formula>$C$15</formula>
    </cfRule>
  </conditionalFormatting>
  <conditionalFormatting sqref="D15">
    <cfRule type="cellIs" dxfId="469" priority="30" stopIfTrue="1" operator="equal">
      <formula>$D$15</formula>
    </cfRule>
  </conditionalFormatting>
  <conditionalFormatting sqref="E15">
    <cfRule type="cellIs" dxfId="468" priority="29" stopIfTrue="1" operator="equal">
      <formula>$E$15</formula>
    </cfRule>
  </conditionalFormatting>
  <conditionalFormatting sqref="B27">
    <cfRule type="cellIs" dxfId="467" priority="28" stopIfTrue="1" operator="equal">
      <formula>$B$27</formula>
    </cfRule>
  </conditionalFormatting>
  <conditionalFormatting sqref="C27">
    <cfRule type="cellIs" dxfId="466" priority="27" stopIfTrue="1" operator="equal">
      <formula>$C$27</formula>
    </cfRule>
  </conditionalFormatting>
  <conditionalFormatting sqref="D27">
    <cfRule type="cellIs" dxfId="465" priority="26" stopIfTrue="1" operator="equal">
      <formula>$D$27</formula>
    </cfRule>
  </conditionalFormatting>
  <conditionalFormatting sqref="E27">
    <cfRule type="cellIs" dxfId="464" priority="25" stopIfTrue="1" operator="equal">
      <formula>$E$27</formula>
    </cfRule>
  </conditionalFormatting>
  <conditionalFormatting sqref="B39">
    <cfRule type="cellIs" dxfId="463" priority="24" stopIfTrue="1" operator="equal">
      <formula>$B$39</formula>
    </cfRule>
  </conditionalFormatting>
  <conditionalFormatting sqref="C39">
    <cfRule type="cellIs" dxfId="462" priority="23" stopIfTrue="1" operator="equal">
      <formula>$C$39</formula>
    </cfRule>
  </conditionalFormatting>
  <conditionalFormatting sqref="D39">
    <cfRule type="cellIs" dxfId="461" priority="22" stopIfTrue="1" operator="equal">
      <formula>$D$39</formula>
    </cfRule>
  </conditionalFormatting>
  <conditionalFormatting sqref="E39">
    <cfRule type="cellIs" dxfId="460" priority="21" stopIfTrue="1" operator="equal">
      <formula>$E$39</formula>
    </cfRule>
  </conditionalFormatting>
  <conditionalFormatting sqref="B51">
    <cfRule type="cellIs" dxfId="459" priority="20" stopIfTrue="1" operator="equal">
      <formula>$B$51</formula>
    </cfRule>
  </conditionalFormatting>
  <conditionalFormatting sqref="C51">
    <cfRule type="cellIs" dxfId="458" priority="19" stopIfTrue="1" operator="equal">
      <formula>$C$51</formula>
    </cfRule>
  </conditionalFormatting>
  <conditionalFormatting sqref="D51">
    <cfRule type="cellIs" dxfId="457" priority="18" stopIfTrue="1" operator="equal">
      <formula>$D$51</formula>
    </cfRule>
  </conditionalFormatting>
  <conditionalFormatting sqref="E51">
    <cfRule type="cellIs" dxfId="456" priority="17" stopIfTrue="1" operator="equal">
      <formula>$E$51</formula>
    </cfRule>
  </conditionalFormatting>
  <conditionalFormatting sqref="C74">
    <cfRule type="cellIs" dxfId="455" priority="13" stopIfTrue="1" operator="equal">
      <formula>$E$15</formula>
    </cfRule>
    <cfRule type="cellIs" dxfId="454" priority="14" stopIfTrue="1" operator="equal">
      <formula>$D$15</formula>
    </cfRule>
    <cfRule type="cellIs" dxfId="453" priority="15" stopIfTrue="1" operator="equal">
      <formula>$C$15</formula>
    </cfRule>
    <cfRule type="cellIs" dxfId="452" priority="16" stopIfTrue="1" operator="equal">
      <formula>$B$15</formula>
    </cfRule>
  </conditionalFormatting>
  <conditionalFormatting sqref="C76">
    <cfRule type="cellIs" dxfId="451" priority="9" stopIfTrue="1" operator="equal">
      <formula>$E$27</formula>
    </cfRule>
    <cfRule type="cellIs" dxfId="450" priority="10" stopIfTrue="1" operator="equal">
      <formula>$D$27</formula>
    </cfRule>
    <cfRule type="cellIs" dxfId="449" priority="11" stopIfTrue="1" operator="equal">
      <formula>$C$27</formula>
    </cfRule>
    <cfRule type="cellIs" dxfId="448" priority="12" stopIfTrue="1" operator="equal">
      <formula>$B$27</formula>
    </cfRule>
  </conditionalFormatting>
  <conditionalFormatting sqref="C78">
    <cfRule type="cellIs" dxfId="447" priority="5" stopIfTrue="1" operator="equal">
      <formula>$E$39</formula>
    </cfRule>
    <cfRule type="cellIs" dxfId="446" priority="6" stopIfTrue="1" operator="equal">
      <formula>$D$39</formula>
    </cfRule>
    <cfRule type="cellIs" dxfId="445" priority="7" stopIfTrue="1" operator="equal">
      <formula>$C$39</formula>
    </cfRule>
    <cfRule type="cellIs" dxfId="444" priority="8" stopIfTrue="1" operator="equal">
      <formula>$B$39</formula>
    </cfRule>
  </conditionalFormatting>
  <conditionalFormatting sqref="C80">
    <cfRule type="cellIs" dxfId="443" priority="1" stopIfTrue="1" operator="equal">
      <formula>$E$51</formula>
    </cfRule>
    <cfRule type="cellIs" dxfId="442" priority="2" stopIfTrue="1" operator="equal">
      <formula>$D$51</formula>
    </cfRule>
    <cfRule type="cellIs" dxfId="441" priority="3" stopIfTrue="1" operator="equal">
      <formula>$C$51</formula>
    </cfRule>
    <cfRule type="cellIs" dxfId="440" priority="4" stopIfTrue="1" operator="equal">
      <formula>$B$51</formula>
    </cfRule>
  </conditionalFormatting>
  <dataValidations count="1">
    <dataValidation type="list" allowBlank="1" showInputMessage="1" showErrorMessage="1" sqref="C74 C76 C78 C80">
      <formula1>$B$15:$E$15</formula1>
    </dataValidation>
  </dataValidations>
  <pageMargins left="0.70866141732283472" right="0.70866141732283472" top="0.78740157480314965" bottom="0.78740157480314965" header="0.31496062992125984" footer="0.31496062992125984"/>
  <pageSetup paperSize="9" scale="91" orientation="portrait" r:id="rId3"/>
  <ignoredErrors>
    <ignoredError sqref="G14 G26 G3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N44"/>
  <sheetViews>
    <sheetView showGridLines="0" showRowColHeaders="0" zoomScale="90" zoomScaleNormal="90" workbookViewId="0">
      <selection activeCell="F25" sqref="F25"/>
    </sheetView>
  </sheetViews>
  <sheetFormatPr baseColWidth="10" defaultRowHeight="13.2" x14ac:dyDescent="0.25"/>
  <cols>
    <col min="1" max="1" width="4.109375" bestFit="1" customWidth="1"/>
    <col min="2" max="2" width="52.44140625" customWidth="1"/>
    <col min="3" max="3" width="41.44140625" customWidth="1"/>
    <col min="4" max="4" width="41.33203125" customWidth="1"/>
    <col min="5" max="5" width="41.5546875" customWidth="1"/>
    <col min="6" max="6" width="18" customWidth="1"/>
    <col min="7" max="7" width="15.44140625" customWidth="1"/>
    <col min="8" max="8" width="9.109375" customWidth="1"/>
  </cols>
  <sheetData>
    <row r="1" spans="1:11" ht="19.5" customHeight="1" x14ac:dyDescent="0.25">
      <c r="B1" s="291" t="s">
        <v>322</v>
      </c>
    </row>
    <row r="2" spans="1:11" s="72" customFormat="1" ht="24.9" customHeight="1" x14ac:dyDescent="0.25">
      <c r="A2" s="392" t="s">
        <v>270</v>
      </c>
      <c r="B2" s="393" t="s">
        <v>246</v>
      </c>
      <c r="C2" s="394" t="s">
        <v>247</v>
      </c>
      <c r="D2" s="395" t="s">
        <v>248</v>
      </c>
      <c r="E2" s="396" t="s">
        <v>249</v>
      </c>
      <c r="F2" s="397" t="s">
        <v>250</v>
      </c>
      <c r="G2" s="55"/>
      <c r="H2" s="120"/>
      <c r="I2" s="51"/>
      <c r="J2" s="51"/>
      <c r="K2" s="51"/>
    </row>
    <row r="3" spans="1:11" s="72" customFormat="1" ht="24.9" customHeight="1" x14ac:dyDescent="0.25">
      <c r="A3" s="386">
        <v>1</v>
      </c>
      <c r="B3" s="387" t="s">
        <v>251</v>
      </c>
      <c r="C3" s="388" t="s">
        <v>252</v>
      </c>
      <c r="D3" s="387" t="s">
        <v>253</v>
      </c>
      <c r="E3" s="387" t="s">
        <v>254</v>
      </c>
      <c r="F3" s="389" t="s">
        <v>255</v>
      </c>
      <c r="G3" s="121"/>
      <c r="H3" s="122"/>
      <c r="I3" s="51"/>
      <c r="J3" s="51"/>
      <c r="K3" s="51"/>
    </row>
    <row r="4" spans="1:11" s="72" customFormat="1" ht="24.9" customHeight="1" x14ac:dyDescent="0.25">
      <c r="A4" s="386">
        <v>2</v>
      </c>
      <c r="B4" s="387" t="s">
        <v>256</v>
      </c>
      <c r="C4" s="387" t="s">
        <v>257</v>
      </c>
      <c r="D4" s="387" t="s">
        <v>257</v>
      </c>
      <c r="E4" s="387" t="s">
        <v>254</v>
      </c>
      <c r="F4" s="389" t="s">
        <v>255</v>
      </c>
      <c r="G4" s="27"/>
      <c r="H4" s="122"/>
      <c r="I4" s="51"/>
      <c r="J4" s="51"/>
      <c r="K4" s="51"/>
    </row>
    <row r="5" spans="1:11" s="72" customFormat="1" ht="24.9" customHeight="1" x14ac:dyDescent="0.25">
      <c r="A5" s="386">
        <v>3</v>
      </c>
      <c r="B5" s="387" t="s">
        <v>256</v>
      </c>
      <c r="C5" s="387" t="s">
        <v>257</v>
      </c>
      <c r="D5" s="387" t="s">
        <v>257</v>
      </c>
      <c r="E5" s="387" t="s">
        <v>258</v>
      </c>
      <c r="F5" s="389" t="s">
        <v>255</v>
      </c>
      <c r="G5" s="16"/>
      <c r="H5" s="16"/>
      <c r="I5" s="51"/>
      <c r="J5" s="51"/>
      <c r="K5" s="51"/>
    </row>
    <row r="6" spans="1:11" s="72" customFormat="1" ht="24.9" customHeight="1" x14ac:dyDescent="0.25">
      <c r="A6" s="386">
        <v>4</v>
      </c>
      <c r="B6" s="387" t="s">
        <v>256</v>
      </c>
      <c r="C6" s="387" t="s">
        <v>259</v>
      </c>
      <c r="D6" s="387" t="s">
        <v>260</v>
      </c>
      <c r="E6" s="387" t="s">
        <v>258</v>
      </c>
      <c r="F6" s="389" t="s">
        <v>255</v>
      </c>
      <c r="G6" s="16"/>
      <c r="H6" s="16"/>
      <c r="I6" s="51"/>
      <c r="J6" s="51"/>
      <c r="K6" s="51"/>
    </row>
    <row r="7" spans="1:11" s="72" customFormat="1" ht="24.9" customHeight="1" x14ac:dyDescent="0.25">
      <c r="A7" s="386">
        <v>5</v>
      </c>
      <c r="B7" s="387" t="s">
        <v>256</v>
      </c>
      <c r="C7" s="387" t="s">
        <v>252</v>
      </c>
      <c r="D7" s="387" t="s">
        <v>261</v>
      </c>
      <c r="E7" s="387" t="s">
        <v>254</v>
      </c>
      <c r="F7" s="389" t="s">
        <v>255</v>
      </c>
      <c r="G7" s="18"/>
      <c r="H7" s="19"/>
      <c r="I7" s="51"/>
      <c r="J7" s="51"/>
      <c r="K7" s="51"/>
    </row>
    <row r="8" spans="1:11" s="72" customFormat="1" ht="24.9" customHeight="1" x14ac:dyDescent="0.25">
      <c r="A8" s="386">
        <v>6</v>
      </c>
      <c r="B8" s="387" t="s">
        <v>256</v>
      </c>
      <c r="C8" s="387" t="s">
        <v>252</v>
      </c>
      <c r="D8" s="387" t="s">
        <v>261</v>
      </c>
      <c r="E8" s="387" t="s">
        <v>262</v>
      </c>
      <c r="F8" s="389" t="s">
        <v>255</v>
      </c>
      <c r="G8" s="18"/>
      <c r="H8" s="19"/>
      <c r="I8" s="51"/>
      <c r="J8" s="51"/>
      <c r="K8" s="51"/>
    </row>
    <row r="9" spans="1:11" s="72" customFormat="1" ht="24.9" customHeight="1" x14ac:dyDescent="0.25">
      <c r="A9" s="386">
        <v>7</v>
      </c>
      <c r="B9" s="387" t="s">
        <v>256</v>
      </c>
      <c r="C9" s="387" t="s">
        <v>252</v>
      </c>
      <c r="D9" s="387" t="s">
        <v>257</v>
      </c>
      <c r="E9" s="387" t="s">
        <v>254</v>
      </c>
      <c r="F9" s="389" t="s">
        <v>255</v>
      </c>
      <c r="G9" s="123"/>
      <c r="H9" s="124"/>
      <c r="I9" s="51"/>
      <c r="J9" s="51"/>
      <c r="K9" s="51"/>
    </row>
    <row r="10" spans="1:11" s="72" customFormat="1" ht="24.9" customHeight="1" x14ac:dyDescent="0.25">
      <c r="A10" s="386">
        <v>8</v>
      </c>
      <c r="B10" s="387" t="s">
        <v>256</v>
      </c>
      <c r="C10" s="387" t="s">
        <v>252</v>
      </c>
      <c r="D10" s="387" t="s">
        <v>257</v>
      </c>
      <c r="E10" s="387" t="s">
        <v>262</v>
      </c>
      <c r="F10" s="389" t="s">
        <v>255</v>
      </c>
      <c r="G10" s="123"/>
      <c r="H10" s="124"/>
      <c r="I10" s="51"/>
      <c r="J10" s="51"/>
      <c r="K10" s="51"/>
    </row>
    <row r="11" spans="1:11" s="51" customFormat="1" ht="24.9" customHeight="1" x14ac:dyDescent="0.25">
      <c r="A11" s="386">
        <v>9</v>
      </c>
      <c r="B11" s="387" t="s">
        <v>256</v>
      </c>
      <c r="C11" s="387" t="s">
        <v>252</v>
      </c>
      <c r="D11" s="387" t="s">
        <v>257</v>
      </c>
      <c r="E11" s="387" t="s">
        <v>258</v>
      </c>
      <c r="F11" s="389" t="s">
        <v>255</v>
      </c>
      <c r="G11" s="20"/>
      <c r="H11" s="118"/>
    </row>
    <row r="12" spans="1:11" s="72" customFormat="1" ht="24.9" customHeight="1" x14ac:dyDescent="0.25">
      <c r="A12" s="386">
        <v>10</v>
      </c>
      <c r="B12" s="387" t="s">
        <v>256</v>
      </c>
      <c r="C12" s="387" t="s">
        <v>252</v>
      </c>
      <c r="D12" s="387" t="s">
        <v>260</v>
      </c>
      <c r="E12" s="387" t="s">
        <v>258</v>
      </c>
      <c r="F12" s="389" t="s">
        <v>255</v>
      </c>
      <c r="G12" s="20"/>
      <c r="H12" s="118"/>
      <c r="I12" s="125"/>
      <c r="J12" s="51"/>
      <c r="K12" s="51"/>
    </row>
    <row r="13" spans="1:11" s="72" customFormat="1" ht="24.9" customHeight="1" x14ac:dyDescent="0.25">
      <c r="A13" s="386">
        <v>11</v>
      </c>
      <c r="B13" s="387" t="s">
        <v>263</v>
      </c>
      <c r="C13" s="387" t="s">
        <v>259</v>
      </c>
      <c r="D13" s="387" t="s">
        <v>260</v>
      </c>
      <c r="E13" s="387" t="s">
        <v>258</v>
      </c>
      <c r="F13" s="389" t="s">
        <v>255</v>
      </c>
      <c r="G13" s="20"/>
      <c r="H13" s="118"/>
      <c r="I13" s="51"/>
      <c r="J13" s="51"/>
      <c r="K13" s="51"/>
    </row>
    <row r="14" spans="1:11" s="72" customFormat="1" ht="24.9" customHeight="1" x14ac:dyDescent="0.25">
      <c r="A14" s="386">
        <v>12</v>
      </c>
      <c r="B14" s="387" t="s">
        <v>263</v>
      </c>
      <c r="C14" s="387" t="s">
        <v>259</v>
      </c>
      <c r="D14" s="387" t="s">
        <v>260</v>
      </c>
      <c r="E14" s="387" t="s">
        <v>264</v>
      </c>
      <c r="F14" s="389" t="s">
        <v>265</v>
      </c>
      <c r="G14" s="20"/>
      <c r="H14" s="118"/>
      <c r="I14" s="51"/>
      <c r="J14" s="51"/>
      <c r="K14" s="51"/>
    </row>
    <row r="15" spans="1:11" s="72" customFormat="1" ht="24.9" customHeight="1" x14ac:dyDescent="0.25">
      <c r="A15" s="386">
        <v>13</v>
      </c>
      <c r="B15" s="387" t="s">
        <v>263</v>
      </c>
      <c r="C15" s="387" t="s">
        <v>252</v>
      </c>
      <c r="D15" s="387" t="s">
        <v>260</v>
      </c>
      <c r="E15" s="387" t="s">
        <v>258</v>
      </c>
      <c r="F15" s="389" t="s">
        <v>255</v>
      </c>
      <c r="G15" s="20"/>
      <c r="H15" s="118"/>
      <c r="I15" s="51"/>
      <c r="J15" s="51"/>
      <c r="K15" s="51"/>
    </row>
    <row r="16" spans="1:11" s="72" customFormat="1" ht="24.9" customHeight="1" x14ac:dyDescent="0.25">
      <c r="A16" s="386">
        <v>14</v>
      </c>
      <c r="B16" s="387" t="s">
        <v>263</v>
      </c>
      <c r="C16" s="387" t="s">
        <v>252</v>
      </c>
      <c r="D16" s="387" t="s">
        <v>260</v>
      </c>
      <c r="E16" s="387" t="s">
        <v>264</v>
      </c>
      <c r="F16" s="389" t="s">
        <v>265</v>
      </c>
      <c r="G16" s="20"/>
      <c r="H16" s="118"/>
      <c r="I16" s="51"/>
      <c r="J16" s="51"/>
      <c r="K16" s="51"/>
    </row>
    <row r="17" spans="1:14" s="72" customFormat="1" ht="24.9" customHeight="1" x14ac:dyDescent="0.25">
      <c r="A17" s="386">
        <v>15</v>
      </c>
      <c r="B17" s="387" t="s">
        <v>266</v>
      </c>
      <c r="C17" s="387" t="s">
        <v>259</v>
      </c>
      <c r="D17" s="387" t="s">
        <v>260</v>
      </c>
      <c r="E17" s="387" t="s">
        <v>258</v>
      </c>
      <c r="F17" s="389" t="s">
        <v>255</v>
      </c>
      <c r="G17" s="20"/>
      <c r="H17" s="118"/>
      <c r="I17" s="51"/>
      <c r="J17" s="51"/>
      <c r="K17" s="51"/>
    </row>
    <row r="18" spans="1:14" s="72" customFormat="1" ht="24.9" customHeight="1" x14ac:dyDescent="0.25">
      <c r="A18" s="386">
        <v>16</v>
      </c>
      <c r="B18" s="387" t="s">
        <v>266</v>
      </c>
      <c r="C18" s="387" t="s">
        <v>259</v>
      </c>
      <c r="D18" s="387" t="s">
        <v>260</v>
      </c>
      <c r="E18" s="387" t="s">
        <v>264</v>
      </c>
      <c r="F18" s="389" t="s">
        <v>265</v>
      </c>
      <c r="G18" s="20"/>
      <c r="H18" s="118"/>
      <c r="I18" s="51"/>
      <c r="J18" s="51"/>
      <c r="K18" s="51"/>
    </row>
    <row r="19" spans="1:14" s="72" customFormat="1" ht="24.9" customHeight="1" x14ac:dyDescent="0.25">
      <c r="A19" s="386">
        <v>17</v>
      </c>
      <c r="B19" s="390" t="s">
        <v>266</v>
      </c>
      <c r="C19" s="390" t="s">
        <v>252</v>
      </c>
      <c r="D19" s="390" t="s">
        <v>260</v>
      </c>
      <c r="E19" s="387" t="s">
        <v>258</v>
      </c>
      <c r="F19" s="389" t="s">
        <v>255</v>
      </c>
      <c r="G19" s="20"/>
      <c r="H19" s="118"/>
      <c r="I19" s="51"/>
      <c r="J19" s="51"/>
      <c r="K19" s="51"/>
    </row>
    <row r="20" spans="1:14" s="72" customFormat="1" ht="24.9" customHeight="1" x14ac:dyDescent="0.25">
      <c r="A20" s="386">
        <v>18</v>
      </c>
      <c r="B20" s="390" t="s">
        <v>266</v>
      </c>
      <c r="C20" s="390" t="s">
        <v>252</v>
      </c>
      <c r="D20" s="390" t="s">
        <v>260</v>
      </c>
      <c r="E20" s="390" t="s">
        <v>264</v>
      </c>
      <c r="F20" s="389" t="s">
        <v>265</v>
      </c>
      <c r="G20" s="20"/>
      <c r="H20" s="118"/>
      <c r="I20" s="51"/>
      <c r="J20" s="51"/>
      <c r="K20" s="51"/>
    </row>
    <row r="21" spans="1:14" s="72" customFormat="1" ht="24.9" customHeight="1" x14ac:dyDescent="0.25">
      <c r="A21" s="386">
        <v>19</v>
      </c>
      <c r="B21" s="391" t="s">
        <v>323</v>
      </c>
      <c r="C21" s="390" t="s">
        <v>252</v>
      </c>
      <c r="D21" s="390" t="s">
        <v>252</v>
      </c>
      <c r="E21" s="390" t="s">
        <v>267</v>
      </c>
      <c r="F21" s="389" t="s">
        <v>265</v>
      </c>
      <c r="G21" s="31"/>
      <c r="H21" s="118"/>
      <c r="I21" s="51"/>
      <c r="J21" s="51"/>
      <c r="K21" s="51"/>
    </row>
    <row r="22" spans="1:14" x14ac:dyDescent="0.25">
      <c r="A22" s="19"/>
      <c r="B22" s="24"/>
      <c r="C22" s="21"/>
      <c r="D22" s="27"/>
      <c r="E22" s="39"/>
      <c r="F22" s="55"/>
      <c r="G22" s="20"/>
      <c r="H22" s="118"/>
      <c r="I22" s="125"/>
      <c r="J22" s="51"/>
      <c r="K22" s="51"/>
    </row>
    <row r="23" spans="1:14" x14ac:dyDescent="0.25">
      <c r="A23" s="19"/>
      <c r="B23" s="24"/>
      <c r="C23" s="21"/>
      <c r="D23" s="27"/>
      <c r="E23" s="39"/>
      <c r="F23" s="55"/>
      <c r="G23" s="20"/>
      <c r="H23" s="118"/>
      <c r="I23" s="51"/>
      <c r="J23" s="51"/>
      <c r="K23" s="51"/>
    </row>
    <row r="24" spans="1:14" x14ac:dyDescent="0.25">
      <c r="A24" s="412"/>
      <c r="B24" s="413"/>
      <c r="C24" s="413"/>
      <c r="D24" s="413"/>
      <c r="E24" s="413"/>
      <c r="F24" s="413"/>
      <c r="G24" s="1"/>
      <c r="H24" s="1"/>
      <c r="I24" s="1"/>
      <c r="J24" s="1"/>
      <c r="K24" s="1"/>
      <c r="L24" s="1"/>
      <c r="M24" s="1"/>
      <c r="N24" s="1"/>
    </row>
    <row r="25" spans="1:14" ht="17.25" customHeight="1" x14ac:dyDescent="0.25">
      <c r="A25" s="414" t="s">
        <v>348</v>
      </c>
      <c r="E25" s="493"/>
      <c r="F25" s="493" t="s">
        <v>384</v>
      </c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9"/>
      <c r="B26" s="24"/>
      <c r="C26" s="21"/>
      <c r="D26" s="27"/>
      <c r="E26" s="39"/>
      <c r="F26" s="55"/>
      <c r="G26" s="20"/>
      <c r="H26" s="118"/>
      <c r="I26" s="51"/>
      <c r="J26" s="51"/>
      <c r="K26" s="51"/>
    </row>
    <row r="27" spans="1:14" x14ac:dyDescent="0.25">
      <c r="A27" s="19"/>
      <c r="B27" s="24"/>
      <c r="C27" s="28"/>
      <c r="D27" s="27"/>
      <c r="E27" s="39"/>
      <c r="F27" s="55"/>
      <c r="G27" s="20"/>
      <c r="H27" s="118"/>
      <c r="I27" s="51"/>
      <c r="J27" s="51"/>
      <c r="K27" s="51"/>
    </row>
    <row r="28" spans="1:14" x14ac:dyDescent="0.25">
      <c r="A28" s="19"/>
      <c r="B28" s="24"/>
      <c r="C28" s="49"/>
      <c r="D28" s="27"/>
      <c r="E28" s="39"/>
      <c r="F28" s="55"/>
      <c r="G28" s="20"/>
      <c r="H28" s="118"/>
      <c r="I28" s="51"/>
      <c r="J28" s="51"/>
      <c r="K28" s="51"/>
    </row>
    <row r="29" spans="1:14" x14ac:dyDescent="0.25">
      <c r="A29" s="19"/>
      <c r="B29" s="24"/>
      <c r="C29" s="21"/>
      <c r="D29" s="27"/>
      <c r="E29" s="39"/>
      <c r="F29" s="55"/>
      <c r="G29" s="20"/>
      <c r="H29" s="118"/>
      <c r="I29" s="51"/>
      <c r="J29" s="51"/>
      <c r="K29" s="51"/>
    </row>
    <row r="30" spans="1:14" x14ac:dyDescent="0.25">
      <c r="A30" s="19"/>
      <c r="B30" s="24"/>
      <c r="C30" s="21"/>
      <c r="D30" s="33"/>
      <c r="E30" s="39"/>
      <c r="F30" s="55"/>
      <c r="G30" s="20"/>
      <c r="H30" s="118"/>
      <c r="I30" s="51"/>
      <c r="J30" s="51"/>
      <c r="K30" s="51"/>
    </row>
    <row r="31" spans="1:14" x14ac:dyDescent="0.25">
      <c r="A31" s="119"/>
      <c r="B31" s="50"/>
      <c r="C31" s="21"/>
      <c r="D31" s="21"/>
      <c r="E31" s="39"/>
      <c r="F31" s="55"/>
      <c r="G31" s="31"/>
      <c r="H31" s="118"/>
      <c r="I31" s="51"/>
      <c r="J31" s="51"/>
      <c r="K31" s="51"/>
    </row>
    <row r="32" spans="1:14" x14ac:dyDescent="0.25">
      <c r="A32" s="19"/>
      <c r="B32" s="24"/>
      <c r="C32" s="21"/>
      <c r="D32" s="27"/>
      <c r="E32" s="39"/>
      <c r="F32" s="55"/>
      <c r="G32" s="20"/>
      <c r="H32" s="118"/>
      <c r="I32" s="125"/>
      <c r="J32" s="51"/>
      <c r="K32" s="51"/>
    </row>
    <row r="33" spans="1:11" x14ac:dyDescent="0.25">
      <c r="A33" s="19"/>
      <c r="B33" s="24"/>
      <c r="C33" s="21"/>
      <c r="D33" s="27"/>
      <c r="E33" s="39"/>
      <c r="F33" s="55"/>
      <c r="G33" s="20"/>
      <c r="H33" s="118"/>
      <c r="I33" s="51"/>
      <c r="J33" s="51"/>
      <c r="K33" s="51"/>
    </row>
    <row r="34" spans="1:11" x14ac:dyDescent="0.25">
      <c r="A34" s="19"/>
      <c r="B34" s="24"/>
      <c r="C34" s="21"/>
      <c r="D34" s="27"/>
      <c r="E34" s="39"/>
      <c r="F34" s="55"/>
      <c r="G34" s="20"/>
      <c r="H34" s="118"/>
      <c r="I34" s="51"/>
      <c r="J34" s="51"/>
      <c r="K34" s="51"/>
    </row>
    <row r="35" spans="1:11" x14ac:dyDescent="0.25">
      <c r="A35" s="19"/>
      <c r="B35" s="24"/>
      <c r="C35" s="21"/>
      <c r="D35" s="33"/>
      <c r="E35" s="39"/>
      <c r="F35" s="55"/>
      <c r="G35" s="20"/>
      <c r="H35" s="118"/>
      <c r="I35" s="51"/>
      <c r="J35" s="51"/>
      <c r="K35" s="51"/>
    </row>
    <row r="36" spans="1:11" x14ac:dyDescent="0.25">
      <c r="A36" s="19"/>
      <c r="B36" s="24"/>
      <c r="C36" s="21"/>
      <c r="D36" s="27"/>
      <c r="E36" s="39"/>
      <c r="F36" s="55"/>
      <c r="G36" s="20"/>
      <c r="H36" s="118"/>
      <c r="I36" s="51"/>
      <c r="J36" s="51"/>
      <c r="K36" s="51"/>
    </row>
    <row r="37" spans="1:11" x14ac:dyDescent="0.25">
      <c r="A37" s="19"/>
      <c r="B37" s="24"/>
      <c r="C37" s="28"/>
      <c r="D37" s="27"/>
      <c r="E37" s="39"/>
      <c r="F37" s="55"/>
      <c r="G37" s="20"/>
      <c r="H37" s="118"/>
      <c r="I37" s="51"/>
      <c r="J37" s="51"/>
      <c r="K37" s="51"/>
    </row>
    <row r="38" spans="1:11" x14ac:dyDescent="0.25">
      <c r="A38" s="19"/>
      <c r="B38" s="24"/>
      <c r="C38" s="49"/>
      <c r="D38" s="27"/>
      <c r="E38" s="39"/>
      <c r="F38" s="55"/>
      <c r="G38" s="20"/>
      <c r="H38" s="118"/>
      <c r="I38" s="51"/>
      <c r="J38" s="51"/>
      <c r="K38" s="51"/>
    </row>
    <row r="39" spans="1:11" x14ac:dyDescent="0.25">
      <c r="A39" s="19"/>
      <c r="B39" s="24"/>
      <c r="C39" s="21"/>
      <c r="D39" s="27"/>
      <c r="E39" s="39"/>
      <c r="F39" s="55"/>
      <c r="G39" s="20"/>
      <c r="H39" s="118"/>
      <c r="I39" s="51"/>
      <c r="J39" s="51"/>
      <c r="K39" s="51"/>
    </row>
    <row r="40" spans="1:11" x14ac:dyDescent="0.25">
      <c r="A40" s="19"/>
      <c r="B40" s="24"/>
      <c r="C40" s="21"/>
      <c r="D40" s="27"/>
      <c r="E40" s="39"/>
      <c r="F40" s="55"/>
      <c r="G40" s="20"/>
      <c r="H40" s="118"/>
      <c r="I40" s="51"/>
      <c r="J40" s="51"/>
      <c r="K40" s="51"/>
    </row>
    <row r="41" spans="1:11" x14ac:dyDescent="0.25">
      <c r="A41" s="19"/>
      <c r="B41" s="55"/>
      <c r="C41" s="9"/>
      <c r="D41" s="10"/>
      <c r="E41" s="6"/>
      <c r="F41" s="9"/>
      <c r="G41" s="11"/>
      <c r="H41" s="12"/>
    </row>
    <row r="42" spans="1:11" x14ac:dyDescent="0.25">
      <c r="A42" s="16"/>
      <c r="B42" s="16"/>
      <c r="C42" s="3"/>
      <c r="D42" s="3"/>
      <c r="E42" s="4"/>
      <c r="F42" s="2"/>
      <c r="G42" s="2"/>
      <c r="H42" s="2"/>
    </row>
    <row r="43" spans="1:11" x14ac:dyDescent="0.25">
      <c r="A43" s="51"/>
      <c r="B43" s="51"/>
    </row>
    <row r="44" spans="1:11" x14ac:dyDescent="0.25">
      <c r="A44" s="51"/>
      <c r="B44" s="51"/>
    </row>
  </sheetData>
  <sheetProtection sheet="1" objects="1" scenarios="1" selectLockedCells="1"/>
  <customSheetViews>
    <customSheetView guid="{53577D95-2C63-4AAC-BA60-521614B920FC}" scale="90" showGridLines="0" showRowCol="0" fitToPage="1">
      <selection activeCell="F25" sqref="F25"/>
      <pageMargins left="0.70866141732283472" right="0.70866141732283472" top="0.78740157480314965" bottom="0.78740157480314965" header="0.31496062992125984" footer="0.31496062992125984"/>
      <pageSetup paperSize="9" scale="70" orientation="landscape" r:id="rId1"/>
    </customSheetView>
    <customSheetView guid="{BCF61E25-243C-4CAA-8913-0F558945A257}" scale="90" showGridLines="0" showRowCol="0" fitToPage="1">
      <selection activeCell="F25" sqref="F25"/>
      <pageMargins left="0.70866141732283472" right="0.70866141732283472" top="0.78740157480314965" bottom="0.78740157480314965" header="0.31496062992125984" footer="0.31496062992125984"/>
      <pageSetup paperSize="9" scale="70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0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rgb="FFFFFF00"/>
    <pageSetUpPr fitToPage="1"/>
  </sheetPr>
  <dimension ref="A1:O87"/>
  <sheetViews>
    <sheetView showGridLines="0" showRowColHeaders="0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6" width="5.88671875" customWidth="1"/>
    <col min="7" max="7" width="8" customWidth="1"/>
  </cols>
  <sheetData>
    <row r="1" spans="1:12" x14ac:dyDescent="0.25">
      <c r="A1" s="207" t="s">
        <v>145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39</v>
      </c>
      <c r="C3" s="217"/>
      <c r="D3" s="214"/>
      <c r="E3" s="214"/>
      <c r="F3" s="218"/>
      <c r="G3" s="215"/>
    </row>
    <row r="4" spans="1:12" x14ac:dyDescent="0.25">
      <c r="A4" s="219"/>
      <c r="B4" s="220" t="s">
        <v>40</v>
      </c>
      <c r="C4" s="217"/>
      <c r="D4" s="213"/>
      <c r="E4" s="213"/>
      <c r="F4" s="213"/>
      <c r="G4" s="221"/>
    </row>
    <row r="5" spans="1:12" ht="19.5" customHeight="1" x14ac:dyDescent="0.25">
      <c r="A5" s="216" t="s">
        <v>10</v>
      </c>
      <c r="B5" s="217" t="s">
        <v>138</v>
      </c>
      <c r="C5" s="220"/>
      <c r="D5" s="214"/>
      <c r="E5" s="214"/>
      <c r="F5" s="218"/>
      <c r="G5" s="215"/>
    </row>
    <row r="6" spans="1:12" x14ac:dyDescent="0.25">
      <c r="A6" s="216"/>
      <c r="B6" s="223" t="s">
        <v>139</v>
      </c>
      <c r="C6" s="217"/>
      <c r="D6" s="214"/>
      <c r="E6" s="214"/>
      <c r="F6" s="218"/>
      <c r="G6" s="215"/>
    </row>
    <row r="7" spans="1:12" ht="18" customHeight="1" x14ac:dyDescent="0.25">
      <c r="A7" s="216" t="s">
        <v>12</v>
      </c>
      <c r="B7" s="217" t="s">
        <v>76</v>
      </c>
      <c r="C7" s="223"/>
      <c r="D7" s="214"/>
      <c r="E7" s="214"/>
      <c r="F7" s="218"/>
      <c r="G7" s="215"/>
    </row>
    <row r="8" spans="1:12" x14ac:dyDescent="0.25">
      <c r="A8" s="216"/>
      <c r="B8" s="223" t="s">
        <v>170</v>
      </c>
      <c r="C8" s="217"/>
      <c r="D8" s="214"/>
      <c r="E8" s="214"/>
      <c r="F8" s="218"/>
      <c r="G8" s="215"/>
    </row>
    <row r="9" spans="1:12" ht="20.25" customHeight="1" x14ac:dyDescent="0.25">
      <c r="A9" s="224" t="s">
        <v>42</v>
      </c>
      <c r="B9" s="217" t="s">
        <v>64</v>
      </c>
      <c r="C9" s="223"/>
      <c r="D9" s="214"/>
      <c r="E9" s="214"/>
      <c r="F9" s="218"/>
      <c r="G9" s="215"/>
    </row>
    <row r="10" spans="1:12" x14ac:dyDescent="0.25">
      <c r="A10" s="216"/>
      <c r="B10" s="225" t="s">
        <v>142</v>
      </c>
      <c r="C10" s="217"/>
      <c r="D10" s="214"/>
      <c r="E10" s="214"/>
      <c r="F10" s="218"/>
      <c r="G10" s="215"/>
    </row>
    <row r="11" spans="1:12" x14ac:dyDescent="0.25">
      <c r="A11" s="226"/>
      <c r="B11" s="227"/>
      <c r="C11" s="229"/>
      <c r="D11" s="229"/>
      <c r="E11" s="229"/>
      <c r="F11" s="230"/>
      <c r="G11" s="231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ht="13.8" thickBot="1" x14ac:dyDescent="0.3">
      <c r="A13" s="2"/>
      <c r="B13" s="2"/>
      <c r="C13" s="2"/>
      <c r="D13" s="2"/>
      <c r="E13" s="2"/>
      <c r="F13" s="2"/>
      <c r="G13" s="2"/>
    </row>
    <row r="14" spans="1:12" x14ac:dyDescent="0.25">
      <c r="A14" s="287" t="s">
        <v>8</v>
      </c>
      <c r="B14" s="598" t="s">
        <v>39</v>
      </c>
      <c r="C14" s="594"/>
      <c r="D14" s="594"/>
      <c r="E14" s="594"/>
      <c r="F14" s="594"/>
      <c r="G14" s="289" t="s">
        <v>62</v>
      </c>
    </row>
    <row r="15" spans="1:12" s="1" customFormat="1" x14ac:dyDescent="0.25">
      <c r="A15" s="81"/>
      <c r="B15" s="497" t="s">
        <v>278</v>
      </c>
      <c r="C15" s="498" t="s">
        <v>33</v>
      </c>
      <c r="D15" s="499" t="s">
        <v>6</v>
      </c>
      <c r="E15" s="500" t="s">
        <v>20</v>
      </c>
      <c r="F15" s="82"/>
      <c r="G15" s="79"/>
    </row>
    <row r="16" spans="1:12" x14ac:dyDescent="0.25">
      <c r="A16" s="83" t="s">
        <v>26</v>
      </c>
      <c r="B16" s="137" t="str">
        <f>+'114'!C13</f>
        <v xml:space="preserve"> - </v>
      </c>
      <c r="C16" s="137" t="str">
        <f>+'114'!C23</f>
        <v xml:space="preserve"> - </v>
      </c>
      <c r="D16" s="137" t="str">
        <f>+'114'!C33</f>
        <v xml:space="preserve"> - </v>
      </c>
      <c r="E16" s="137" t="str">
        <f>+'114'!C43</f>
        <v>ab 45</v>
      </c>
      <c r="F16" s="33" t="s">
        <v>19</v>
      </c>
      <c r="G16" s="60"/>
      <c r="H16" s="14"/>
      <c r="I16" s="17"/>
      <c r="J16" s="17"/>
      <c r="K16" s="21"/>
      <c r="L16" s="1"/>
    </row>
    <row r="17" spans="1:14" x14ac:dyDescent="0.25">
      <c r="A17" s="84" t="s">
        <v>100</v>
      </c>
      <c r="B17" s="139" t="str">
        <f>+'114'!C14</f>
        <v xml:space="preserve"> - </v>
      </c>
      <c r="C17" s="139" t="str">
        <f>+'114'!C24</f>
        <v xml:space="preserve"> - </v>
      </c>
      <c r="D17" s="139" t="str">
        <f>+'114'!C34</f>
        <v>hoch</v>
      </c>
      <c r="E17" s="139" t="str">
        <f>+'114'!C44</f>
        <v>hoch</v>
      </c>
      <c r="F17" s="33"/>
      <c r="G17" s="60"/>
      <c r="I17" s="17"/>
      <c r="J17" s="17"/>
      <c r="K17" s="17"/>
      <c r="L17" s="1"/>
    </row>
    <row r="18" spans="1:14" x14ac:dyDescent="0.25">
      <c r="A18" s="83" t="s">
        <v>5</v>
      </c>
      <c r="B18" s="139" t="str">
        <f>+'114'!C15</f>
        <v xml:space="preserve"> - </v>
      </c>
      <c r="C18" s="139" t="str">
        <f>+'114'!C25</f>
        <v>labil</v>
      </c>
      <c r="D18" s="139" t="str">
        <f>+'114'!C35</f>
        <v>sehr labil</v>
      </c>
      <c r="E18" s="139" t="str">
        <f>+'114'!C45</f>
        <v>labil</v>
      </c>
      <c r="F18" s="34"/>
      <c r="G18" s="60"/>
      <c r="H18" s="72"/>
      <c r="I18" s="21"/>
      <c r="J18" s="21"/>
      <c r="K18" s="21"/>
      <c r="L18" s="1"/>
    </row>
    <row r="19" spans="1:14" x14ac:dyDescent="0.25">
      <c r="A19" s="84" t="s">
        <v>46</v>
      </c>
      <c r="B19" s="139" t="str">
        <f>+'114'!C16</f>
        <v xml:space="preserve"> - </v>
      </c>
      <c r="C19" s="139" t="str">
        <f>+'114'!C26</f>
        <v>uneben</v>
      </c>
      <c r="D19" s="139" t="str">
        <f>+'114'!C36</f>
        <v>uneben</v>
      </c>
      <c r="E19" s="139" t="str">
        <f>+'114'!C46</f>
        <v>uneben</v>
      </c>
      <c r="F19" s="34"/>
      <c r="G19" s="60"/>
      <c r="H19" s="44"/>
      <c r="I19" s="21"/>
      <c r="J19" s="21"/>
      <c r="K19" s="21"/>
      <c r="L19" s="1"/>
    </row>
    <row r="20" spans="1:14" x14ac:dyDescent="0.25">
      <c r="A20" s="83" t="s">
        <v>28</v>
      </c>
      <c r="B20" s="139" t="str">
        <f>+'114'!C17</f>
        <v xml:space="preserve"> - </v>
      </c>
      <c r="C20" s="139" t="str">
        <f>+'114'!C27</f>
        <v xml:space="preserve"> - </v>
      </c>
      <c r="D20" s="139" t="str">
        <f>+'114'!C37</f>
        <v xml:space="preserve"> - </v>
      </c>
      <c r="E20" s="139" t="str">
        <f>+'114'!C47</f>
        <v xml:space="preserve"> - </v>
      </c>
      <c r="F20" s="33" t="s">
        <v>25</v>
      </c>
      <c r="G20" s="60"/>
      <c r="H20" s="72"/>
      <c r="I20" s="21"/>
      <c r="J20" s="21"/>
      <c r="K20" s="21"/>
      <c r="L20" s="1"/>
    </row>
    <row r="21" spans="1:14" x14ac:dyDescent="0.25">
      <c r="A21" s="84" t="s">
        <v>4</v>
      </c>
      <c r="B21" s="139" t="str">
        <f>+'114'!C18</f>
        <v xml:space="preserve"> - </v>
      </c>
      <c r="C21" s="139" t="str">
        <f>+'114'!C28</f>
        <v xml:space="preserve"> - </v>
      </c>
      <c r="D21" s="139" t="str">
        <f>+'114'!C38</f>
        <v xml:space="preserve"> - </v>
      </c>
      <c r="E21" s="139" t="str">
        <f>+'114'!C48</f>
        <v xml:space="preserve"> - </v>
      </c>
      <c r="F21" s="33" t="s">
        <v>19</v>
      </c>
      <c r="G21" s="60"/>
      <c r="H21" s="72"/>
      <c r="I21" s="28"/>
      <c r="J21" s="28"/>
      <c r="K21" s="28"/>
      <c r="L21" s="1"/>
    </row>
    <row r="22" spans="1:14" x14ac:dyDescent="0.25">
      <c r="A22" s="84" t="s">
        <v>29</v>
      </c>
      <c r="B22" s="139">
        <f>+'114'!C19</f>
        <v>2</v>
      </c>
      <c r="C22" s="139" t="str">
        <f>+'114'!C29</f>
        <v>1,0 bis 2,0</v>
      </c>
      <c r="D22" s="139" t="str">
        <f>+'114'!C39</f>
        <v>0,5 bis 1,0</v>
      </c>
      <c r="E22" s="139" t="str">
        <f>+'114'!C49</f>
        <v>0,1 bis 0,5</v>
      </c>
      <c r="F22" s="33" t="s">
        <v>32</v>
      </c>
      <c r="G22" s="60"/>
      <c r="H22" s="72"/>
      <c r="I22" s="29"/>
      <c r="J22" s="29"/>
      <c r="K22" s="29"/>
      <c r="L22" s="1"/>
    </row>
    <row r="23" spans="1:14" x14ac:dyDescent="0.25">
      <c r="A23" s="84" t="s">
        <v>31</v>
      </c>
      <c r="B23" s="139" t="str">
        <f>+'114'!C20</f>
        <v xml:space="preserve"> - </v>
      </c>
      <c r="C23" s="139" t="str">
        <f>+'114'!C30</f>
        <v xml:space="preserve"> - </v>
      </c>
      <c r="D23" s="139" t="str">
        <f>+'114'!C40</f>
        <v xml:space="preserve"> - </v>
      </c>
      <c r="E23" s="139" t="str">
        <f>+'114'!C50</f>
        <v xml:space="preserve"> - </v>
      </c>
      <c r="F23" s="33" t="s">
        <v>17</v>
      </c>
      <c r="G23" s="60"/>
      <c r="H23" s="72"/>
      <c r="I23" s="37"/>
      <c r="J23" s="17"/>
      <c r="K23" s="17"/>
      <c r="L23" s="1"/>
    </row>
    <row r="24" spans="1:14" ht="13.8" thickBot="1" x14ac:dyDescent="0.3">
      <c r="A24" s="85" t="s">
        <v>35</v>
      </c>
      <c r="B24" s="143">
        <f>+'114'!C21</f>
        <v>1.6</v>
      </c>
      <c r="C24" s="143">
        <f>+'114'!C31</f>
        <v>1.6</v>
      </c>
      <c r="D24" s="143">
        <f>+'114'!C41</f>
        <v>1.6</v>
      </c>
      <c r="E24" s="143">
        <f>+'114'!C51</f>
        <v>1.2</v>
      </c>
      <c r="F24" s="35" t="s">
        <v>36</v>
      </c>
      <c r="G24" s="62"/>
      <c r="H24" s="72"/>
      <c r="I24" s="17"/>
      <c r="J24" s="17"/>
      <c r="K24" s="21"/>
      <c r="L24" s="1"/>
    </row>
    <row r="25" spans="1:14" s="410" customFormat="1" ht="17.25" customHeight="1" x14ac:dyDescent="0.25">
      <c r="A25" s="514"/>
      <c r="B25" s="516">
        <f>+'114'!G12</f>
        <v>164.2</v>
      </c>
      <c r="C25" s="516">
        <f>+'114'!G22</f>
        <v>270.11350000000004</v>
      </c>
      <c r="D25" s="516">
        <f>+'114'!G32</f>
        <v>544.97770000000003</v>
      </c>
      <c r="E25" s="516">
        <f>+'114'!G42</f>
        <v>1036.9743999999998</v>
      </c>
      <c r="F25" s="477"/>
      <c r="G25" s="517"/>
      <c r="H25" s="541"/>
      <c r="I25" s="441"/>
      <c r="J25" s="441"/>
      <c r="K25" s="442"/>
      <c r="L25" s="442"/>
    </row>
    <row r="26" spans="1:14" x14ac:dyDescent="0.25">
      <c r="A26" s="272" t="s">
        <v>10</v>
      </c>
      <c r="B26" s="599" t="s">
        <v>138</v>
      </c>
      <c r="C26" s="592"/>
      <c r="D26" s="592"/>
      <c r="E26" s="592"/>
      <c r="F26" s="592"/>
      <c r="G26" s="290" t="s">
        <v>140</v>
      </c>
      <c r="H26" s="72"/>
      <c r="I26" s="51"/>
      <c r="J26" s="17"/>
      <c r="K26" s="1"/>
      <c r="L26" s="1"/>
    </row>
    <row r="27" spans="1:14" s="1" customFormat="1" x14ac:dyDescent="0.25">
      <c r="A27" s="81"/>
      <c r="B27" s="497" t="s">
        <v>278</v>
      </c>
      <c r="C27" s="498" t="s">
        <v>33</v>
      </c>
      <c r="D27" s="499" t="s">
        <v>6</v>
      </c>
      <c r="E27" s="500" t="s">
        <v>20</v>
      </c>
      <c r="F27" s="82"/>
      <c r="G27" s="79"/>
      <c r="H27" s="51"/>
      <c r="I27" s="17"/>
      <c r="J27" s="17"/>
      <c r="K27" s="21"/>
    </row>
    <row r="28" spans="1:14" x14ac:dyDescent="0.25">
      <c r="A28" s="83" t="s">
        <v>26</v>
      </c>
      <c r="B28" s="179" t="str">
        <f>+'312'!C12</f>
        <v xml:space="preserve"> - </v>
      </c>
      <c r="C28" s="137" t="str">
        <f>+'312'!C22</f>
        <v xml:space="preserve"> - </v>
      </c>
      <c r="D28" s="137" t="str">
        <f>+'312'!C32</f>
        <v xml:space="preserve"> - </v>
      </c>
      <c r="E28" s="137" t="str">
        <f>+'312'!C42</f>
        <v>ab 35</v>
      </c>
      <c r="F28" s="33" t="s">
        <v>19</v>
      </c>
      <c r="G28" s="60"/>
      <c r="H28" s="72"/>
      <c r="I28" s="17"/>
      <c r="J28" s="21"/>
      <c r="K28" s="21"/>
      <c r="L28" s="1"/>
    </row>
    <row r="29" spans="1:14" x14ac:dyDescent="0.25">
      <c r="A29" s="83" t="str">
        <f>+'312'!B33</f>
        <v>Fremdkörpergefahr</v>
      </c>
      <c r="B29" s="178" t="str">
        <f>+'312'!C13</f>
        <v xml:space="preserve"> - </v>
      </c>
      <c r="C29" s="139" t="str">
        <f>+'312'!C23</f>
        <v xml:space="preserve"> - </v>
      </c>
      <c r="D29" s="139" t="str">
        <f>+'312'!C33</f>
        <v>hoch</v>
      </c>
      <c r="E29" s="139" t="str">
        <f>+'312'!C43</f>
        <v>hoch</v>
      </c>
      <c r="F29" s="33"/>
      <c r="G29" s="60"/>
      <c r="H29" s="72"/>
      <c r="I29" s="21"/>
      <c r="J29" s="21"/>
      <c r="K29" s="21"/>
      <c r="L29" s="1"/>
    </row>
    <row r="30" spans="1:14" x14ac:dyDescent="0.25">
      <c r="A30" s="83" t="s">
        <v>5</v>
      </c>
      <c r="B30" s="178" t="str">
        <f>+'312'!C14</f>
        <v xml:space="preserve"> - </v>
      </c>
      <c r="C30" s="139" t="str">
        <f>+'312'!C24</f>
        <v>labil</v>
      </c>
      <c r="D30" s="139" t="str">
        <f>+'312'!C34</f>
        <v>labil</v>
      </c>
      <c r="E30" s="139" t="str">
        <f>+'312'!C44</f>
        <v>labil</v>
      </c>
      <c r="F30" s="34"/>
      <c r="G30" s="60"/>
      <c r="H30" s="17"/>
      <c r="I30" s="27"/>
      <c r="J30" s="17"/>
      <c r="K30" s="51"/>
      <c r="L30" s="1"/>
      <c r="M30" s="1"/>
      <c r="N30" s="1"/>
    </row>
    <row r="31" spans="1:14" x14ac:dyDescent="0.25">
      <c r="A31" s="84" t="s">
        <v>46</v>
      </c>
      <c r="B31" s="178" t="str">
        <f>+'312'!C15</f>
        <v xml:space="preserve"> - </v>
      </c>
      <c r="C31" s="139" t="str">
        <f>+'312'!C25</f>
        <v>uneben</v>
      </c>
      <c r="D31" s="139" t="str">
        <f>+'312'!C35</f>
        <v>uneben</v>
      </c>
      <c r="E31" s="139" t="str">
        <f>+'312'!C45</f>
        <v>uneben</v>
      </c>
      <c r="F31" s="34"/>
      <c r="G31" s="60"/>
      <c r="H31" s="72"/>
      <c r="I31" s="21"/>
      <c r="J31" s="46"/>
      <c r="K31" s="46"/>
      <c r="L31" s="1"/>
    </row>
    <row r="32" spans="1:14" x14ac:dyDescent="0.25">
      <c r="A32" s="83" t="s">
        <v>28</v>
      </c>
      <c r="B32" s="178" t="str">
        <f>+'312'!C16</f>
        <v>bis 15</v>
      </c>
      <c r="C32" s="139" t="str">
        <f>+'312'!C26</f>
        <v>&lt; 70</v>
      </c>
      <c r="D32" s="139" t="str">
        <f>+'312'!C36</f>
        <v>&lt; 70</v>
      </c>
      <c r="E32" s="139" t="str">
        <f>+'312'!C46</f>
        <v>&gt; 70</v>
      </c>
      <c r="F32" s="33" t="s">
        <v>25</v>
      </c>
      <c r="G32" s="60"/>
      <c r="H32" s="72"/>
      <c r="I32" s="28"/>
      <c r="J32" s="47"/>
      <c r="K32" s="47"/>
      <c r="L32" s="1"/>
    </row>
    <row r="33" spans="1:13" x14ac:dyDescent="0.25">
      <c r="A33" s="84" t="s">
        <v>4</v>
      </c>
      <c r="B33" s="178" t="str">
        <f>+'312'!C17</f>
        <v xml:space="preserve"> - </v>
      </c>
      <c r="C33" s="139" t="str">
        <f>+'312'!C27</f>
        <v>&lt; 40</v>
      </c>
      <c r="D33" s="139" t="str">
        <f>+'312'!C37</f>
        <v>&lt; 40</v>
      </c>
      <c r="E33" s="139" t="str">
        <f>+'312'!C47</f>
        <v>40 bis 60</v>
      </c>
      <c r="F33" s="33" t="s">
        <v>19</v>
      </c>
      <c r="G33" s="60"/>
      <c r="H33" s="72"/>
      <c r="I33" s="29"/>
      <c r="J33" s="48"/>
      <c r="K33" s="49"/>
      <c r="L33" s="1"/>
    </row>
    <row r="34" spans="1:13" x14ac:dyDescent="0.25">
      <c r="A34" s="84" t="s">
        <v>29</v>
      </c>
      <c r="B34" s="178">
        <f>+'312'!C18</f>
        <v>2</v>
      </c>
      <c r="C34" s="139" t="str">
        <f>+'312'!C28</f>
        <v>2 bis 5</v>
      </c>
      <c r="D34" s="139" t="str">
        <f>+'312'!C38</f>
        <v>1 bis 2</v>
      </c>
      <c r="E34" s="139" t="str">
        <f>+'312'!C48</f>
        <v>1 bis 2</v>
      </c>
      <c r="F34" s="33" t="s">
        <v>32</v>
      </c>
      <c r="G34" s="60"/>
      <c r="H34" s="72"/>
      <c r="I34" s="17"/>
      <c r="J34" s="21"/>
      <c r="K34" s="21"/>
      <c r="L34" s="1"/>
    </row>
    <row r="35" spans="1:13" x14ac:dyDescent="0.25">
      <c r="A35" s="84" t="s">
        <v>31</v>
      </c>
      <c r="B35" s="178" t="str">
        <f>+'312'!C19</f>
        <v xml:space="preserve"> - </v>
      </c>
      <c r="C35" s="139" t="str">
        <f>+'312'!C29</f>
        <v xml:space="preserve"> - </v>
      </c>
      <c r="D35" s="139" t="str">
        <f>+'312'!C39</f>
        <v xml:space="preserve"> - </v>
      </c>
      <c r="E35" s="139" t="str">
        <f>+'312'!C49</f>
        <v xml:space="preserve"> - </v>
      </c>
      <c r="F35" s="33" t="s">
        <v>17</v>
      </c>
      <c r="G35" s="60"/>
      <c r="H35" s="72"/>
      <c r="I35" s="17"/>
      <c r="J35" s="17"/>
      <c r="K35" s="17"/>
      <c r="L35" s="1"/>
    </row>
    <row r="36" spans="1:13" ht="13.8" thickBot="1" x14ac:dyDescent="0.3">
      <c r="A36" s="85" t="s">
        <v>35</v>
      </c>
      <c r="B36" s="548">
        <f>+'312'!C20</f>
        <v>3.5</v>
      </c>
      <c r="C36" s="143">
        <f>+'312'!C30</f>
        <v>3.5</v>
      </c>
      <c r="D36" s="143">
        <f>+'312'!C40</f>
        <v>3.5</v>
      </c>
      <c r="E36" s="143">
        <f>+'312'!C30</f>
        <v>3.5</v>
      </c>
      <c r="F36" s="35" t="s">
        <v>36</v>
      </c>
      <c r="G36" s="62"/>
      <c r="H36" s="72"/>
      <c r="I36" s="51"/>
      <c r="J36" s="51"/>
      <c r="K36" s="1"/>
      <c r="L36" s="1"/>
    </row>
    <row r="37" spans="1:13" s="410" customFormat="1" ht="17.25" customHeight="1" x14ac:dyDescent="0.25">
      <c r="A37" s="520"/>
      <c r="B37" s="516">
        <f>+'312'!G11</f>
        <v>35.422400000000003</v>
      </c>
      <c r="C37" s="516">
        <f>+'312'!G21</f>
        <v>105.36038656000004</v>
      </c>
      <c r="D37" s="516">
        <f>+'312'!G31</f>
        <v>200.58996672000004</v>
      </c>
      <c r="E37" s="516">
        <f>+'312'!G41</f>
        <v>367.62670264320013</v>
      </c>
      <c r="F37" s="542"/>
      <c r="G37" s="543"/>
      <c r="H37" s="541"/>
      <c r="I37" s="541"/>
      <c r="J37" s="541"/>
    </row>
    <row r="38" spans="1:13" x14ac:dyDescent="0.25">
      <c r="A38" s="272" t="s">
        <v>12</v>
      </c>
      <c r="B38" s="599" t="s">
        <v>76</v>
      </c>
      <c r="C38" s="592"/>
      <c r="D38" s="592"/>
      <c r="E38" s="592"/>
      <c r="F38" s="592"/>
      <c r="G38" s="290" t="s">
        <v>171</v>
      </c>
      <c r="H38" s="72"/>
      <c r="I38" s="72"/>
      <c r="J38" s="72"/>
    </row>
    <row r="39" spans="1:13" s="1" customFormat="1" x14ac:dyDescent="0.25">
      <c r="A39" s="59"/>
      <c r="B39" s="497" t="s">
        <v>278</v>
      </c>
      <c r="C39" s="498" t="s">
        <v>33</v>
      </c>
      <c r="D39" s="499" t="s">
        <v>6</v>
      </c>
      <c r="E39" s="500" t="s">
        <v>20</v>
      </c>
      <c r="F39" s="18"/>
      <c r="G39" s="60"/>
      <c r="H39" s="51"/>
      <c r="I39" s="51"/>
      <c r="J39" s="51"/>
    </row>
    <row r="40" spans="1:13" x14ac:dyDescent="0.25">
      <c r="A40" s="83" t="str">
        <f>+'323'!B24</f>
        <v>Hangneigung</v>
      </c>
      <c r="B40" s="179" t="str">
        <f>+'323'!C14</f>
        <v xml:space="preserve"> - </v>
      </c>
      <c r="C40" s="137" t="str">
        <f>+'323'!C24</f>
        <v xml:space="preserve"> - </v>
      </c>
      <c r="D40" s="137" t="str">
        <f>+'323'!C34</f>
        <v>ab 35</v>
      </c>
      <c r="E40" s="137" t="str">
        <f>+'323'!C44</f>
        <v xml:space="preserve"> - </v>
      </c>
      <c r="F40" s="33" t="s">
        <v>19</v>
      </c>
      <c r="G40" s="60"/>
      <c r="H40" s="72"/>
      <c r="I40" s="17"/>
      <c r="J40" s="17"/>
      <c r="K40" s="17"/>
      <c r="L40" s="72"/>
      <c r="M40" s="73"/>
    </row>
    <row r="41" spans="1:13" x14ac:dyDescent="0.25">
      <c r="A41" s="83" t="str">
        <f>+'323'!B25</f>
        <v>Fremdkörpergefahr</v>
      </c>
      <c r="B41" s="178" t="str">
        <f>+'323'!C15</f>
        <v xml:space="preserve"> - </v>
      </c>
      <c r="C41" s="139" t="str">
        <f>+'323'!C25</f>
        <v xml:space="preserve"> - </v>
      </c>
      <c r="D41" s="139" t="str">
        <f>+'323'!C35</f>
        <v xml:space="preserve">hoch </v>
      </c>
      <c r="E41" s="139" t="str">
        <f>+'323'!C45</f>
        <v xml:space="preserve">hoch </v>
      </c>
      <c r="F41" s="33"/>
      <c r="G41" s="60"/>
      <c r="H41" s="72"/>
      <c r="I41" s="21"/>
      <c r="J41" s="21"/>
      <c r="K41" s="21"/>
      <c r="L41" s="72"/>
    </row>
    <row r="42" spans="1:13" x14ac:dyDescent="0.25">
      <c r="A42" s="83" t="str">
        <f>+'323'!B26</f>
        <v>Bodenverhältnisse</v>
      </c>
      <c r="B42" s="178" t="str">
        <f>+'323'!C16</f>
        <v xml:space="preserve"> - </v>
      </c>
      <c r="C42" s="139" t="str">
        <f>+'323'!C26</f>
        <v>labil</v>
      </c>
      <c r="D42" s="139" t="str">
        <f>+'323'!C36</f>
        <v xml:space="preserve"> - </v>
      </c>
      <c r="E42" s="139" t="str">
        <f>+'323'!C46</f>
        <v>labil</v>
      </c>
      <c r="F42" s="34"/>
      <c r="G42" s="60"/>
      <c r="H42" s="72"/>
      <c r="I42" s="21"/>
      <c r="J42" s="21"/>
      <c r="K42" s="21"/>
      <c r="L42" s="72"/>
    </row>
    <row r="43" spans="1:13" x14ac:dyDescent="0.25">
      <c r="A43" s="83" t="str">
        <f>+'323'!B27</f>
        <v>Bodenunebenheiten</v>
      </c>
      <c r="B43" s="178" t="str">
        <f>+'323'!C17</f>
        <v xml:space="preserve"> - </v>
      </c>
      <c r="C43" s="139" t="str">
        <f>+'323'!C27</f>
        <v>uneben</v>
      </c>
      <c r="D43" s="139" t="str">
        <f>+'323'!C37</f>
        <v>uneben</v>
      </c>
      <c r="E43" s="139" t="str">
        <f>+'323'!C47</f>
        <v>uneben</v>
      </c>
      <c r="F43" s="34"/>
      <c r="G43" s="60"/>
      <c r="H43" s="72"/>
      <c r="I43" s="17"/>
      <c r="J43" s="17"/>
      <c r="K43" s="17"/>
      <c r="L43" s="72"/>
    </row>
    <row r="44" spans="1:13" x14ac:dyDescent="0.25">
      <c r="A44" s="83" t="str">
        <f>+'323'!B28</f>
        <v>Aufwuchs</v>
      </c>
      <c r="B44" s="178">
        <f>+'323'!C18</f>
        <v>50</v>
      </c>
      <c r="C44" s="139" t="str">
        <f>+'323'!C28</f>
        <v>50 bis 100</v>
      </c>
      <c r="D44" s="139" t="str">
        <f>+'323'!C38</f>
        <v>50 bis 100</v>
      </c>
      <c r="E44" s="139" t="str">
        <f>+'323'!C48</f>
        <v>100 bis 150</v>
      </c>
      <c r="F44" s="33" t="s">
        <v>25</v>
      </c>
      <c r="G44" s="60"/>
      <c r="H44" s="153"/>
      <c r="I44" s="28"/>
      <c r="J44" s="28"/>
      <c r="K44" s="28"/>
      <c r="L44" s="72"/>
    </row>
    <row r="45" spans="1:13" x14ac:dyDescent="0.25">
      <c r="A45" s="83" t="str">
        <f>+'323'!B29</f>
        <v>Wassergehalt</v>
      </c>
      <c r="B45" s="178" t="str">
        <f>+'323'!C19</f>
        <v xml:space="preserve"> - </v>
      </c>
      <c r="C45" s="139" t="str">
        <f>+'323'!C29</f>
        <v xml:space="preserve"> - </v>
      </c>
      <c r="D45" s="139" t="str">
        <f>+'323'!C39</f>
        <v xml:space="preserve"> - </v>
      </c>
      <c r="E45" s="139" t="str">
        <f>+'323'!C49</f>
        <v xml:space="preserve"> - </v>
      </c>
      <c r="F45" s="33" t="s">
        <v>19</v>
      </c>
      <c r="G45" s="60"/>
      <c r="H45" s="72"/>
      <c r="I45" s="29"/>
      <c r="J45" s="29"/>
      <c r="K45" s="29"/>
      <c r="L45" s="72"/>
    </row>
    <row r="46" spans="1:13" x14ac:dyDescent="0.25">
      <c r="A46" s="83" t="str">
        <f>+'323'!B30</f>
        <v>Parzellengröße</v>
      </c>
      <c r="B46" s="178">
        <f>+'323'!C20</f>
        <v>5</v>
      </c>
      <c r="C46" s="139" t="str">
        <f>+'323'!C30</f>
        <v>1 bis 5</v>
      </c>
      <c r="D46" s="139" t="str">
        <f>+'323'!C40</f>
        <v>1 bis 5</v>
      </c>
      <c r="E46" s="139" t="str">
        <f>+'323'!C50</f>
        <v>1 bis 5</v>
      </c>
      <c r="F46" s="33" t="s">
        <v>32</v>
      </c>
      <c r="G46" s="60"/>
      <c r="H46" s="72"/>
      <c r="I46" s="17"/>
      <c r="J46" s="17"/>
      <c r="K46" s="17"/>
      <c r="L46" s="72"/>
    </row>
    <row r="47" spans="1:13" x14ac:dyDescent="0.25">
      <c r="A47" s="83" t="str">
        <f>+'323'!B31</f>
        <v>Transportentfernung</v>
      </c>
      <c r="B47" s="178" t="str">
        <f>+'323'!C21</f>
        <v xml:space="preserve"> - </v>
      </c>
      <c r="C47" s="139" t="str">
        <f>+'323'!C31</f>
        <v xml:space="preserve"> - </v>
      </c>
      <c r="D47" s="139" t="str">
        <f>+'323'!C41</f>
        <v xml:space="preserve"> - </v>
      </c>
      <c r="E47" s="139" t="str">
        <f>+'323'!C51</f>
        <v xml:space="preserve"> - </v>
      </c>
      <c r="F47" s="33" t="s">
        <v>17</v>
      </c>
      <c r="G47" s="60"/>
      <c r="H47" s="72"/>
      <c r="I47" s="17"/>
      <c r="J47" s="17"/>
      <c r="K47" s="17"/>
      <c r="L47" s="5"/>
    </row>
    <row r="48" spans="1:13" ht="13.8" thickBot="1" x14ac:dyDescent="0.3">
      <c r="A48" s="191" t="str">
        <f>+'323'!B32</f>
        <v>Arbeitsbreite</v>
      </c>
      <c r="B48" s="548" t="str">
        <f>+'323'!C22</f>
        <v xml:space="preserve"> - </v>
      </c>
      <c r="C48" s="143">
        <f>+'323'!C32</f>
        <v>2.7</v>
      </c>
      <c r="D48" s="143">
        <f>+'323'!C42</f>
        <v>2.7</v>
      </c>
      <c r="E48" s="143">
        <f>+'323'!C52</f>
        <v>2.7</v>
      </c>
      <c r="F48" s="35" t="s">
        <v>36</v>
      </c>
      <c r="G48" s="62"/>
      <c r="H48" s="72"/>
      <c r="I48" s="72"/>
      <c r="J48" s="72"/>
    </row>
    <row r="49" spans="1:12" s="410" customFormat="1" ht="17.25" customHeight="1" x14ac:dyDescent="0.25">
      <c r="A49" s="538"/>
      <c r="B49" s="544">
        <f>+'323'!G13</f>
        <v>41.591999999999999</v>
      </c>
      <c r="C49" s="545">
        <f>+'323'!G23</f>
        <v>164.15530560000002</v>
      </c>
      <c r="D49" s="545">
        <f>+'323'!G33</f>
        <v>246.23295839999997</v>
      </c>
      <c r="E49" s="545">
        <f>+'323'!G43</f>
        <v>320.10284591999999</v>
      </c>
      <c r="F49" s="441"/>
      <c r="G49" s="546"/>
      <c r="H49" s="541"/>
      <c r="I49" s="541"/>
      <c r="J49" s="541"/>
    </row>
    <row r="50" spans="1:12" x14ac:dyDescent="0.25">
      <c r="A50" s="272" t="s">
        <v>42</v>
      </c>
      <c r="B50" s="599" t="s">
        <v>64</v>
      </c>
      <c r="C50" s="592"/>
      <c r="D50" s="592"/>
      <c r="E50" s="592"/>
      <c r="F50" s="592"/>
      <c r="G50" s="290" t="s">
        <v>141</v>
      </c>
      <c r="I50" s="17"/>
      <c r="J50" s="17"/>
      <c r="K50" s="17"/>
      <c r="L50" s="1"/>
    </row>
    <row r="51" spans="1:12" s="1" customFormat="1" x14ac:dyDescent="0.25">
      <c r="A51" s="59"/>
      <c r="B51" s="497" t="s">
        <v>278</v>
      </c>
      <c r="C51" s="498" t="s">
        <v>33</v>
      </c>
      <c r="D51" s="499" t="s">
        <v>6</v>
      </c>
      <c r="E51" s="500" t="s">
        <v>20</v>
      </c>
      <c r="F51" s="18"/>
      <c r="G51" s="60"/>
      <c r="I51" s="17"/>
      <c r="J51" s="17"/>
      <c r="K51" s="17"/>
    </row>
    <row r="52" spans="1:12" x14ac:dyDescent="0.25">
      <c r="A52" s="83" t="s">
        <v>26</v>
      </c>
      <c r="B52" s="179" t="str">
        <f>+'3381'!C13</f>
        <v xml:space="preserve"> - </v>
      </c>
      <c r="C52" s="137" t="str">
        <f>+'3381'!C23</f>
        <v xml:space="preserve"> - </v>
      </c>
      <c r="D52" s="137" t="str">
        <f>+'3381'!C33</f>
        <v>ab 35</v>
      </c>
      <c r="E52" s="137" t="str">
        <f>+'3381'!C43</f>
        <v xml:space="preserve"> - </v>
      </c>
      <c r="F52" s="33" t="s">
        <v>19</v>
      </c>
      <c r="G52" s="60"/>
      <c r="I52" s="21"/>
      <c r="J52" s="21"/>
      <c r="K52" s="21"/>
      <c r="L52" s="1"/>
    </row>
    <row r="53" spans="1:12" x14ac:dyDescent="0.25">
      <c r="A53" s="84" t="s">
        <v>100</v>
      </c>
      <c r="B53" s="178" t="str">
        <f>+'3381'!C14</f>
        <v xml:space="preserve"> - </v>
      </c>
      <c r="C53" s="139" t="str">
        <f>+'3381'!C24</f>
        <v xml:space="preserve"> - </v>
      </c>
      <c r="D53" s="139" t="str">
        <f>+'3381'!C34</f>
        <v xml:space="preserve"> - </v>
      </c>
      <c r="E53" s="139" t="str">
        <f>+'3381'!C44</f>
        <v xml:space="preserve"> - </v>
      </c>
      <c r="F53" s="33"/>
      <c r="G53" s="60"/>
      <c r="I53" s="21"/>
      <c r="J53" s="21"/>
      <c r="K53" s="21"/>
      <c r="L53" s="1"/>
    </row>
    <row r="54" spans="1:12" x14ac:dyDescent="0.25">
      <c r="A54" s="83" t="s">
        <v>5</v>
      </c>
      <c r="B54" s="178" t="str">
        <f>+'3381'!C15</f>
        <v xml:space="preserve"> - </v>
      </c>
      <c r="C54" s="139" t="str">
        <f>+'3381'!C25</f>
        <v xml:space="preserve"> - </v>
      </c>
      <c r="D54" s="139" t="str">
        <f>+'3381'!C35</f>
        <v xml:space="preserve"> - </v>
      </c>
      <c r="E54" s="139" t="str">
        <f>+'3381'!C45</f>
        <v>labil</v>
      </c>
      <c r="F54" s="34"/>
      <c r="G54" s="60"/>
      <c r="I54" s="17"/>
      <c r="J54" s="17"/>
      <c r="K54" s="17"/>
      <c r="L54" s="1"/>
    </row>
    <row r="55" spans="1:12" x14ac:dyDescent="0.25">
      <c r="A55" s="84" t="s">
        <v>46</v>
      </c>
      <c r="B55" s="178" t="str">
        <f>+'3381'!C16</f>
        <v xml:space="preserve"> - </v>
      </c>
      <c r="C55" s="139" t="str">
        <f>+'3381'!C26</f>
        <v>uneben</v>
      </c>
      <c r="D55" s="139" t="str">
        <f>+'3381'!C36</f>
        <v>uneben</v>
      </c>
      <c r="E55" s="139" t="str">
        <f>+'3381'!C46</f>
        <v>uneben</v>
      </c>
      <c r="F55" s="34"/>
      <c r="G55" s="60"/>
      <c r="I55" s="28"/>
      <c r="J55" s="28"/>
      <c r="K55" s="28"/>
      <c r="L55" s="1"/>
    </row>
    <row r="56" spans="1:12" x14ac:dyDescent="0.25">
      <c r="A56" s="83" t="s">
        <v>28</v>
      </c>
      <c r="B56" s="178" t="str">
        <f>+'3381'!C17</f>
        <v>5 bis 25</v>
      </c>
      <c r="C56" s="139" t="str">
        <f>+'3381'!C27</f>
        <v>bis 50</v>
      </c>
      <c r="D56" s="139" t="str">
        <f>+'3381'!C37</f>
        <v>&gt; 50</v>
      </c>
      <c r="E56" s="139" t="str">
        <f>+'3381'!C47</f>
        <v>&gt; 50</v>
      </c>
      <c r="F56" s="33" t="s">
        <v>25</v>
      </c>
      <c r="G56" s="60"/>
      <c r="H56" s="14"/>
      <c r="I56" s="29"/>
      <c r="J56" s="29"/>
      <c r="K56" s="29"/>
      <c r="L56" s="1"/>
    </row>
    <row r="57" spans="1:12" x14ac:dyDescent="0.25">
      <c r="A57" s="84" t="s">
        <v>4</v>
      </c>
      <c r="B57" s="178" t="str">
        <f>+'3381'!C18</f>
        <v>20 bis 40</v>
      </c>
      <c r="C57" s="139" t="str">
        <f>+'3381'!C28</f>
        <v>20 bis 40</v>
      </c>
      <c r="D57" s="139" t="str">
        <f>+'3381'!C38</f>
        <v>20 bis 40</v>
      </c>
      <c r="E57" s="139" t="str">
        <f>+'3381'!C48</f>
        <v>&gt; 40</v>
      </c>
      <c r="F57" s="33" t="s">
        <v>19</v>
      </c>
      <c r="G57" s="60"/>
      <c r="I57" s="17"/>
      <c r="J57" s="17"/>
      <c r="K57" s="17"/>
      <c r="L57" s="1"/>
    </row>
    <row r="58" spans="1:12" x14ac:dyDescent="0.25">
      <c r="A58" s="84" t="s">
        <v>29</v>
      </c>
      <c r="B58" s="178">
        <f>+'3381'!C19</f>
        <v>5</v>
      </c>
      <c r="C58" s="139" t="str">
        <f>+'3381'!C29</f>
        <v>&gt; 5</v>
      </c>
      <c r="D58" s="139" t="str">
        <f>+'3381'!C39</f>
        <v>1 bis 5</v>
      </c>
      <c r="E58" s="139" t="str">
        <f>+'3381'!C49</f>
        <v>&lt; 1</v>
      </c>
      <c r="F58" s="33" t="s">
        <v>32</v>
      </c>
      <c r="G58" s="60"/>
      <c r="I58" s="17"/>
      <c r="J58" s="17"/>
      <c r="K58" s="17"/>
      <c r="L58" s="1"/>
    </row>
    <row r="59" spans="1:12" x14ac:dyDescent="0.25">
      <c r="A59" s="84" t="s">
        <v>31</v>
      </c>
      <c r="B59" s="178">
        <f>+'3381'!C20</f>
        <v>0</v>
      </c>
      <c r="C59" s="139">
        <f>+'3381'!C30</f>
        <v>3</v>
      </c>
      <c r="D59" s="139">
        <f>+'3381'!C40</f>
        <v>3</v>
      </c>
      <c r="E59" s="139">
        <f>+'3381'!C50</f>
        <v>3</v>
      </c>
      <c r="F59" s="33" t="s">
        <v>17</v>
      </c>
      <c r="G59" s="60"/>
      <c r="I59" s="5"/>
      <c r="J59" s="1"/>
      <c r="K59" s="1"/>
      <c r="L59" s="1"/>
    </row>
    <row r="60" spans="1:12" ht="13.8" thickBot="1" x14ac:dyDescent="0.3">
      <c r="A60" s="85" t="s">
        <v>35</v>
      </c>
      <c r="B60" s="548" t="str">
        <f>+'3381'!C21</f>
        <v xml:space="preserve"> - </v>
      </c>
      <c r="C60" s="143" t="str">
        <f>+'3381'!C31</f>
        <v xml:space="preserve"> - </v>
      </c>
      <c r="D60" s="143" t="str">
        <f>+'3381'!C41</f>
        <v xml:space="preserve"> - </v>
      </c>
      <c r="E60" s="143" t="str">
        <f>+'3381'!C51</f>
        <v xml:space="preserve"> - </v>
      </c>
      <c r="F60" s="35" t="s">
        <v>36</v>
      </c>
      <c r="G60" s="62"/>
      <c r="I60" s="1"/>
      <c r="J60" s="1"/>
      <c r="K60" s="1"/>
      <c r="L60" s="1"/>
    </row>
    <row r="61" spans="1:12" s="410" customFormat="1" ht="17.25" customHeight="1" thickBot="1" x14ac:dyDescent="0.3">
      <c r="A61" s="526"/>
      <c r="B61" s="547">
        <f>+'3381'!G12</f>
        <v>75.319999999999993</v>
      </c>
      <c r="C61" s="547">
        <f>+'3381'!G22</f>
        <v>469.99679999999995</v>
      </c>
      <c r="D61" s="547">
        <f>+'3381'!G32</f>
        <v>1579.1892480000001</v>
      </c>
      <c r="E61" s="547">
        <f>+'3381'!G42</f>
        <v>1902.5470464</v>
      </c>
      <c r="F61" s="528"/>
      <c r="G61" s="529"/>
    </row>
    <row r="62" spans="1:12" ht="12.75" customHeight="1" x14ac:dyDescent="0.25"/>
    <row r="63" spans="1:12" ht="12.75" customHeight="1" thickBot="1" x14ac:dyDescent="0.3"/>
    <row r="64" spans="1:12" ht="12.75" customHeight="1" x14ac:dyDescent="0.25">
      <c r="A64" s="385" t="s">
        <v>328</v>
      </c>
      <c r="B64" s="144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143</v>
      </c>
      <c r="B65" s="175">
        <f>+B61+B49+B37+B25</f>
        <v>316.53440000000001</v>
      </c>
      <c r="C65" s="149">
        <f>C25+C37+C49+C61</f>
        <v>1009.6259921600001</v>
      </c>
      <c r="D65" s="149">
        <f>D25+D37+D49+D61</f>
        <v>2570.9898731200001</v>
      </c>
      <c r="E65" s="149">
        <f>E25+E37+E49+E61</f>
        <v>3627.2509949631999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31.653440000000003</v>
      </c>
      <c r="C68" s="185">
        <f>+C65*A68</f>
        <v>100.96259921600002</v>
      </c>
      <c r="D68" s="185">
        <f>+D65*A68</f>
        <v>257.09898731200002</v>
      </c>
      <c r="E68" s="185">
        <f>+E65*A68</f>
        <v>362.72509949632001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278</v>
      </c>
      <c r="D74" s="204">
        <f>IF(C74=B15,B25,IF(C74=C15,C25,IF(C74=D15,D25,IF(C74=E15,E25,"Fehler"))))</f>
        <v>164.2</v>
      </c>
      <c r="E74" s="204">
        <f>+D74*B74</f>
        <v>164.2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 t="s">
        <v>305</v>
      </c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278</v>
      </c>
      <c r="D76" s="204">
        <f>IF(C76=B27,B37,IF(C76=C27,C37,IF(C76=D27,D37,IF(C76=E27,E37,"Fehler"))))</f>
        <v>35.422400000000003</v>
      </c>
      <c r="E76" s="204">
        <f>+D76*B76</f>
        <v>35.422400000000003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 t="s">
        <v>305</v>
      </c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278</v>
      </c>
      <c r="D78" s="204">
        <f>IF(C78=B39,B49,IF(C78=C39,C49,IF(C78=D39,D49,IF(C78=E39,E49,"Fehler"))))</f>
        <v>41.591999999999999</v>
      </c>
      <c r="E78" s="204">
        <f>+D78*B78</f>
        <v>41.591999999999999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 t="s">
        <v>305</v>
      </c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278</v>
      </c>
      <c r="D80" s="204">
        <f>IF(C80=B51,B61,IF(C80=C51,C61,IF(C80=D51,D61,IF(C80=E51,E61,"Fehler"))))</f>
        <v>75.319999999999993</v>
      </c>
      <c r="E80" s="204">
        <f>+D80*B80</f>
        <v>75.319999999999993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95" t="s">
        <v>329</v>
      </c>
      <c r="B82" s="1"/>
      <c r="C82" s="193" t="s">
        <v>309</v>
      </c>
      <c r="D82" s="192"/>
      <c r="E82" s="206">
        <f>+E78+E76+E74+E80</f>
        <v>316.53440000000001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311</v>
      </c>
      <c r="D83" s="94"/>
      <c r="E83" s="203">
        <f>+E82*A83</f>
        <v>31.653440000000003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91" orientation="portrait" r:id="rId1"/>
    </customSheetView>
    <customSheetView guid="{BCF61E25-243C-4CAA-8913-0F558945A257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91" orientation="portrait" r:id="rId2"/>
    </customSheetView>
  </customSheetViews>
  <mergeCells count="4">
    <mergeCell ref="B14:F14"/>
    <mergeCell ref="B26:F26"/>
    <mergeCell ref="B38:F38"/>
    <mergeCell ref="B50:F50"/>
  </mergeCells>
  <conditionalFormatting sqref="B15">
    <cfRule type="cellIs" dxfId="439" priority="32" stopIfTrue="1" operator="equal">
      <formula>$B$15</formula>
    </cfRule>
  </conditionalFormatting>
  <conditionalFormatting sqref="C15">
    <cfRule type="cellIs" dxfId="438" priority="31" stopIfTrue="1" operator="equal">
      <formula>$C$15</formula>
    </cfRule>
  </conditionalFormatting>
  <conditionalFormatting sqref="D15">
    <cfRule type="cellIs" dxfId="437" priority="30" stopIfTrue="1" operator="equal">
      <formula>$D$15</formula>
    </cfRule>
  </conditionalFormatting>
  <conditionalFormatting sqref="E15">
    <cfRule type="cellIs" dxfId="436" priority="29" stopIfTrue="1" operator="equal">
      <formula>$E$15</formula>
    </cfRule>
  </conditionalFormatting>
  <conditionalFormatting sqref="B27">
    <cfRule type="cellIs" dxfId="435" priority="28" stopIfTrue="1" operator="equal">
      <formula>$B$27</formula>
    </cfRule>
  </conditionalFormatting>
  <conditionalFormatting sqref="C27">
    <cfRule type="cellIs" dxfId="434" priority="27" stopIfTrue="1" operator="equal">
      <formula>$C$27</formula>
    </cfRule>
  </conditionalFormatting>
  <conditionalFormatting sqref="D27">
    <cfRule type="cellIs" dxfId="433" priority="26" stopIfTrue="1" operator="equal">
      <formula>$D$27</formula>
    </cfRule>
  </conditionalFormatting>
  <conditionalFormatting sqref="E27">
    <cfRule type="cellIs" dxfId="432" priority="25" stopIfTrue="1" operator="equal">
      <formula>$E$27</formula>
    </cfRule>
  </conditionalFormatting>
  <conditionalFormatting sqref="B39">
    <cfRule type="cellIs" dxfId="431" priority="24" stopIfTrue="1" operator="equal">
      <formula>$B$39</formula>
    </cfRule>
  </conditionalFormatting>
  <conditionalFormatting sqref="C39">
    <cfRule type="cellIs" dxfId="430" priority="23" stopIfTrue="1" operator="equal">
      <formula>$C$39</formula>
    </cfRule>
  </conditionalFormatting>
  <conditionalFormatting sqref="D39">
    <cfRule type="cellIs" dxfId="429" priority="22" stopIfTrue="1" operator="equal">
      <formula>$D$39</formula>
    </cfRule>
  </conditionalFormatting>
  <conditionalFormatting sqref="E39">
    <cfRule type="cellIs" dxfId="428" priority="21" stopIfTrue="1" operator="equal">
      <formula>$E$39</formula>
    </cfRule>
  </conditionalFormatting>
  <conditionalFormatting sqref="B51">
    <cfRule type="cellIs" dxfId="427" priority="20" stopIfTrue="1" operator="equal">
      <formula>$B$51</formula>
    </cfRule>
  </conditionalFormatting>
  <conditionalFormatting sqref="C51">
    <cfRule type="cellIs" dxfId="426" priority="19" stopIfTrue="1" operator="equal">
      <formula>$C$51</formula>
    </cfRule>
  </conditionalFormatting>
  <conditionalFormatting sqref="D51">
    <cfRule type="cellIs" dxfId="425" priority="18" stopIfTrue="1" operator="equal">
      <formula>$D$51</formula>
    </cfRule>
  </conditionalFormatting>
  <conditionalFormatting sqref="E51">
    <cfRule type="cellIs" dxfId="424" priority="17" stopIfTrue="1" operator="equal">
      <formula>$E$51</formula>
    </cfRule>
  </conditionalFormatting>
  <conditionalFormatting sqref="C74">
    <cfRule type="cellIs" dxfId="423" priority="13" stopIfTrue="1" operator="equal">
      <formula>$E$15</formula>
    </cfRule>
    <cfRule type="cellIs" dxfId="422" priority="14" stopIfTrue="1" operator="equal">
      <formula>$D$15</formula>
    </cfRule>
    <cfRule type="cellIs" dxfId="421" priority="15" stopIfTrue="1" operator="equal">
      <formula>$C$15</formula>
    </cfRule>
    <cfRule type="cellIs" dxfId="420" priority="16" stopIfTrue="1" operator="equal">
      <formula>$B$15</formula>
    </cfRule>
  </conditionalFormatting>
  <conditionalFormatting sqref="C76">
    <cfRule type="cellIs" dxfId="419" priority="9" stopIfTrue="1" operator="equal">
      <formula>$E$27</formula>
    </cfRule>
    <cfRule type="cellIs" dxfId="418" priority="10" stopIfTrue="1" operator="equal">
      <formula>$D$27</formula>
    </cfRule>
    <cfRule type="cellIs" dxfId="417" priority="11" stopIfTrue="1" operator="equal">
      <formula>$C$27</formula>
    </cfRule>
    <cfRule type="cellIs" dxfId="416" priority="12" stopIfTrue="1" operator="equal">
      <formula>$B$27</formula>
    </cfRule>
  </conditionalFormatting>
  <conditionalFormatting sqref="C78">
    <cfRule type="cellIs" dxfId="415" priority="5" stopIfTrue="1" operator="equal">
      <formula>$E$39</formula>
    </cfRule>
    <cfRule type="cellIs" dxfId="414" priority="6" stopIfTrue="1" operator="equal">
      <formula>$D$39</formula>
    </cfRule>
    <cfRule type="cellIs" dxfId="413" priority="7" stopIfTrue="1" operator="equal">
      <formula>$C$39</formula>
    </cfRule>
    <cfRule type="cellIs" dxfId="412" priority="8" stopIfTrue="1" operator="equal">
      <formula>$B$39</formula>
    </cfRule>
  </conditionalFormatting>
  <conditionalFormatting sqref="C80">
    <cfRule type="cellIs" dxfId="411" priority="1" stopIfTrue="1" operator="equal">
      <formula>$E$51</formula>
    </cfRule>
    <cfRule type="cellIs" dxfId="410" priority="2" stopIfTrue="1" operator="equal">
      <formula>$D$51</formula>
    </cfRule>
    <cfRule type="cellIs" dxfId="409" priority="3" stopIfTrue="1" operator="equal">
      <formula>$C$51</formula>
    </cfRule>
    <cfRule type="cellIs" dxfId="408" priority="4" stopIfTrue="1" operator="equal">
      <formula>$B$51</formula>
    </cfRule>
  </conditionalFormatting>
  <dataValidations count="1">
    <dataValidation type="list" allowBlank="1" showInputMessage="1" showErrorMessage="1" sqref="C74 C76 C78 C80">
      <formula1>$B$15:$E$15</formula1>
    </dataValidation>
  </dataValidations>
  <pageMargins left="0.70866141732283472" right="0.70866141732283472" top="0.78740157480314965" bottom="0.78740157480314965" header="0.31496062992125984" footer="0.31496062992125984"/>
  <pageSetup paperSize="9" scale="91" orientation="portrait" r:id="rId3"/>
  <ignoredErrors>
    <ignoredError sqref="G14 G26 G38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144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39</v>
      </c>
      <c r="C3" s="217"/>
      <c r="D3" s="214"/>
      <c r="E3" s="214"/>
      <c r="F3" s="218"/>
      <c r="G3" s="215"/>
    </row>
    <row r="4" spans="1:12" x14ac:dyDescent="0.25">
      <c r="A4" s="219"/>
      <c r="B4" s="220" t="s">
        <v>40</v>
      </c>
      <c r="C4" s="220"/>
      <c r="D4" s="213"/>
      <c r="E4" s="213"/>
      <c r="F4" s="213"/>
      <c r="G4" s="221"/>
    </row>
    <row r="5" spans="1:12" ht="18" customHeight="1" x14ac:dyDescent="0.25">
      <c r="A5" s="216" t="s">
        <v>10</v>
      </c>
      <c r="B5" s="217" t="s">
        <v>37</v>
      </c>
      <c r="C5" s="217"/>
      <c r="D5" s="214"/>
      <c r="E5" s="214"/>
      <c r="F5" s="218"/>
      <c r="G5" s="215"/>
    </row>
    <row r="6" spans="1:12" x14ac:dyDescent="0.25">
      <c r="A6" s="216"/>
      <c r="B6" s="223" t="s">
        <v>11</v>
      </c>
      <c r="C6" s="223"/>
      <c r="D6" s="214"/>
      <c r="E6" s="214"/>
      <c r="F6" s="218"/>
      <c r="G6" s="215"/>
    </row>
    <row r="7" spans="1:12" ht="18" customHeight="1" x14ac:dyDescent="0.25">
      <c r="A7" s="216" t="s">
        <v>12</v>
      </c>
      <c r="B7" s="217" t="s">
        <v>24</v>
      </c>
      <c r="C7" s="217"/>
      <c r="D7" s="214"/>
      <c r="E7" s="214"/>
      <c r="F7" s="218"/>
      <c r="G7" s="215"/>
    </row>
    <row r="8" spans="1:12" x14ac:dyDescent="0.25">
      <c r="A8" s="216"/>
      <c r="B8" s="223" t="s">
        <v>23</v>
      </c>
      <c r="C8" s="223"/>
      <c r="D8" s="214"/>
      <c r="E8" s="214"/>
      <c r="F8" s="218"/>
      <c r="G8" s="215"/>
    </row>
    <row r="9" spans="1:12" x14ac:dyDescent="0.25">
      <c r="A9" s="226"/>
      <c r="B9" s="227"/>
      <c r="C9" s="228"/>
      <c r="D9" s="229"/>
      <c r="E9" s="229"/>
      <c r="F9" s="230"/>
      <c r="G9" s="231"/>
    </row>
    <row r="10" spans="1:12" x14ac:dyDescent="0.25">
      <c r="A10" s="2"/>
      <c r="B10" s="2"/>
      <c r="C10" s="2"/>
      <c r="D10" s="2"/>
      <c r="E10" s="2"/>
      <c r="F10" s="2"/>
      <c r="G10" s="2"/>
    </row>
    <row r="11" spans="1:12" ht="13.8" thickBot="1" x14ac:dyDescent="0.3">
      <c r="A11" s="2"/>
      <c r="B11" s="2"/>
      <c r="C11" s="2"/>
      <c r="D11" s="2"/>
      <c r="E11" s="2"/>
      <c r="F11" s="2"/>
      <c r="G11" s="2"/>
    </row>
    <row r="12" spans="1:12" x14ac:dyDescent="0.25">
      <c r="A12" s="232" t="s">
        <v>8</v>
      </c>
      <c r="B12" s="595" t="s">
        <v>39</v>
      </c>
      <c r="C12" s="594"/>
      <c r="D12" s="594"/>
      <c r="E12" s="594"/>
      <c r="F12" s="503"/>
      <c r="G12" s="289" t="s">
        <v>62</v>
      </c>
    </row>
    <row r="13" spans="1:12" s="1" customFormat="1" x14ac:dyDescent="0.25">
      <c r="A13" s="81"/>
      <c r="B13" s="497" t="s">
        <v>287</v>
      </c>
      <c r="C13" s="498" t="s">
        <v>33</v>
      </c>
      <c r="D13" s="499" t="s">
        <v>6</v>
      </c>
      <c r="E13" s="500" t="s">
        <v>20</v>
      </c>
      <c r="F13" s="82"/>
      <c r="G13" s="79"/>
      <c r="I13" s="17"/>
      <c r="J13" s="17"/>
      <c r="K13" s="17"/>
      <c r="L13" s="51"/>
    </row>
    <row r="14" spans="1:12" x14ac:dyDescent="0.25">
      <c r="A14" s="83" t="s">
        <v>26</v>
      </c>
      <c r="B14" s="179" t="str">
        <f>+'114'!C13</f>
        <v xml:space="preserve"> - </v>
      </c>
      <c r="C14" s="139" t="str">
        <f>+'114'!C23</f>
        <v xml:space="preserve"> - </v>
      </c>
      <c r="D14" s="139" t="str">
        <f>+'114'!C33</f>
        <v xml:space="preserve"> - </v>
      </c>
      <c r="E14" s="139" t="str">
        <f>+'114'!C43</f>
        <v>ab 45</v>
      </c>
      <c r="F14" s="33" t="s">
        <v>19</v>
      </c>
      <c r="G14" s="60"/>
      <c r="H14" s="14"/>
      <c r="I14" s="17"/>
      <c r="J14" s="21"/>
      <c r="K14" s="21"/>
      <c r="L14" s="51"/>
    </row>
    <row r="15" spans="1:12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21"/>
      <c r="J15" s="21"/>
      <c r="K15" s="21"/>
      <c r="L15" s="51"/>
    </row>
    <row r="16" spans="1:12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1"/>
      <c r="K16" s="21"/>
      <c r="L16" s="51"/>
    </row>
    <row r="17" spans="1:12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44"/>
      <c r="I17" s="17"/>
      <c r="J17" s="17"/>
      <c r="K17" s="17"/>
      <c r="L17" s="51"/>
    </row>
    <row r="18" spans="1:12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I18" s="28"/>
      <c r="J18" s="28"/>
      <c r="K18" s="28"/>
      <c r="L18" s="51"/>
    </row>
    <row r="19" spans="1:12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9"/>
      <c r="J19" s="29"/>
      <c r="K19" s="29"/>
      <c r="L19" s="51"/>
    </row>
    <row r="20" spans="1:12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H20" s="41"/>
      <c r="I20" s="17"/>
      <c r="J20" s="17"/>
      <c r="K20" s="17"/>
      <c r="L20" s="51"/>
    </row>
    <row r="21" spans="1:12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17"/>
      <c r="K21" s="17"/>
      <c r="L21" s="51"/>
    </row>
    <row r="22" spans="1:12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I22" s="17"/>
      <c r="J22" s="17"/>
      <c r="K22" s="51"/>
      <c r="L22" s="51"/>
    </row>
    <row r="23" spans="1:12" s="410" customFormat="1" ht="17.25" customHeight="1" x14ac:dyDescent="0.25">
      <c r="A23" s="514"/>
      <c r="B23" s="516">
        <f>+'114'!G12</f>
        <v>164.2</v>
      </c>
      <c r="C23" s="516">
        <f>+'114'!G22</f>
        <v>270.11350000000004</v>
      </c>
      <c r="D23" s="516">
        <f>+'114'!G32</f>
        <v>544.97770000000003</v>
      </c>
      <c r="E23" s="516">
        <f>+'114'!G42</f>
        <v>1036.9743999999998</v>
      </c>
      <c r="F23" s="477"/>
      <c r="G23" s="517"/>
      <c r="I23" s="441"/>
      <c r="J23" s="441"/>
      <c r="K23" s="441"/>
      <c r="L23" s="441"/>
    </row>
    <row r="24" spans="1:12" x14ac:dyDescent="0.25">
      <c r="A24" s="272" t="s">
        <v>10</v>
      </c>
      <c r="B24" s="600" t="s">
        <v>37</v>
      </c>
      <c r="C24" s="592"/>
      <c r="D24" s="592"/>
      <c r="E24" s="256"/>
      <c r="F24" s="257"/>
      <c r="G24" s="290" t="s">
        <v>51</v>
      </c>
      <c r="I24" s="51"/>
      <c r="J24" s="17"/>
      <c r="K24" s="51"/>
      <c r="L24" s="51"/>
    </row>
    <row r="25" spans="1:12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51"/>
      <c r="J25" s="17"/>
      <c r="K25" s="21"/>
      <c r="L25" s="51"/>
    </row>
    <row r="26" spans="1:12" x14ac:dyDescent="0.25">
      <c r="A26" s="83" t="s">
        <v>26</v>
      </c>
      <c r="B26" s="179" t="str">
        <f>+'321'!C11</f>
        <v xml:space="preserve"> - </v>
      </c>
      <c r="C26" s="137" t="str">
        <f>+'321'!C21</f>
        <v xml:space="preserve"> - </v>
      </c>
      <c r="D26" s="137" t="str">
        <f>+'321'!C31</f>
        <v>ab 45</v>
      </c>
      <c r="E26" s="137" t="str">
        <f>+'321'!C41</f>
        <v xml:space="preserve"> - </v>
      </c>
      <c r="F26" s="33" t="s">
        <v>19</v>
      </c>
      <c r="G26" s="60"/>
      <c r="H26" s="41"/>
      <c r="I26" s="51"/>
      <c r="J26" s="21"/>
      <c r="K26" s="21"/>
      <c r="L26" s="51"/>
    </row>
    <row r="27" spans="1:12" x14ac:dyDescent="0.25">
      <c r="A27" s="84" t="s">
        <v>100</v>
      </c>
      <c r="B27" s="178" t="str">
        <f>+'321'!C12</f>
        <v xml:space="preserve"> - </v>
      </c>
      <c r="C27" s="139" t="str">
        <f>+'321'!C22</f>
        <v xml:space="preserve"> - </v>
      </c>
      <c r="D27" s="139" t="str">
        <f>+'321'!C32</f>
        <v xml:space="preserve"> - </v>
      </c>
      <c r="E27" s="139" t="str">
        <f>+'321'!C42</f>
        <v xml:space="preserve"> - </v>
      </c>
      <c r="F27" s="33"/>
      <c r="G27" s="60"/>
      <c r="I27" s="51"/>
      <c r="J27" s="21"/>
      <c r="K27" s="21"/>
      <c r="L27" s="51"/>
    </row>
    <row r="28" spans="1:12" x14ac:dyDescent="0.25">
      <c r="A28" s="83" t="s">
        <v>5</v>
      </c>
      <c r="B28" s="178" t="str">
        <f>+'321'!C13</f>
        <v xml:space="preserve"> - </v>
      </c>
      <c r="C28" s="139" t="str">
        <f>+'321'!C23</f>
        <v xml:space="preserve"> - </v>
      </c>
      <c r="D28" s="139" t="str">
        <f>+'321'!C33</f>
        <v xml:space="preserve"> - </v>
      </c>
      <c r="E28" s="139" t="str">
        <f>+'321'!C43</f>
        <v xml:space="preserve"> - </v>
      </c>
      <c r="F28" s="34"/>
      <c r="G28" s="60"/>
      <c r="I28" s="51"/>
      <c r="J28" s="21"/>
      <c r="K28" s="21"/>
      <c r="L28" s="51"/>
    </row>
    <row r="29" spans="1:12" x14ac:dyDescent="0.25">
      <c r="A29" s="84" t="s">
        <v>46</v>
      </c>
      <c r="B29" s="178" t="str">
        <f>+'321'!C14</f>
        <v xml:space="preserve"> - </v>
      </c>
      <c r="C29" s="139" t="str">
        <f>+'321'!C24</f>
        <v xml:space="preserve"> - </v>
      </c>
      <c r="D29" s="139" t="str">
        <f>+'321'!C34</f>
        <v>uneben</v>
      </c>
      <c r="E29" s="139" t="str">
        <f>+'321'!C44</f>
        <v>uneben</v>
      </c>
      <c r="F29" s="34"/>
      <c r="G29" s="60"/>
      <c r="I29" s="51"/>
      <c r="J29" s="46"/>
      <c r="K29" s="46"/>
      <c r="L29" s="51"/>
    </row>
    <row r="30" spans="1:12" x14ac:dyDescent="0.25">
      <c r="A30" s="83" t="s">
        <v>28</v>
      </c>
      <c r="B30" s="178" t="str">
        <f>+'321'!C15</f>
        <v xml:space="preserve"> - </v>
      </c>
      <c r="C30" s="139" t="str">
        <f>+'321'!C25</f>
        <v>bis 50</v>
      </c>
      <c r="D30" s="139" t="str">
        <f>+'321'!C35</f>
        <v>bis 50</v>
      </c>
      <c r="E30" s="139" t="str">
        <f>+'331'!C45</f>
        <v>50 bis 100</v>
      </c>
      <c r="F30" s="33" t="s">
        <v>25</v>
      </c>
      <c r="G30" s="60"/>
      <c r="I30" s="51"/>
      <c r="J30" s="47"/>
      <c r="K30" s="47"/>
      <c r="L30" s="51"/>
    </row>
    <row r="31" spans="1:12" x14ac:dyDescent="0.25">
      <c r="A31" s="84" t="s">
        <v>4</v>
      </c>
      <c r="B31" s="178" t="str">
        <f>+'321'!C16</f>
        <v xml:space="preserve"> - </v>
      </c>
      <c r="C31" s="139" t="str">
        <f>+'321'!C26</f>
        <v xml:space="preserve"> - </v>
      </c>
      <c r="D31" s="139" t="str">
        <f>+'321'!C36</f>
        <v xml:space="preserve"> - </v>
      </c>
      <c r="E31" s="139" t="str">
        <f>+'321'!C46</f>
        <v xml:space="preserve"> - </v>
      </c>
      <c r="F31" s="33" t="s">
        <v>19</v>
      </c>
      <c r="G31" s="60"/>
      <c r="I31" s="51"/>
      <c r="J31" s="48"/>
      <c r="K31" s="49"/>
      <c r="L31" s="51"/>
    </row>
    <row r="32" spans="1:12" x14ac:dyDescent="0.25">
      <c r="A32" s="84" t="s">
        <v>29</v>
      </c>
      <c r="B32" s="178" t="str">
        <f>+'321'!C17</f>
        <v xml:space="preserve"> - </v>
      </c>
      <c r="C32" s="139" t="str">
        <f>+'321'!C27</f>
        <v xml:space="preserve"> - </v>
      </c>
      <c r="D32" s="139" t="str">
        <f>+'321'!C37</f>
        <v xml:space="preserve"> - </v>
      </c>
      <c r="E32" s="139" t="str">
        <f>+'321'!C47</f>
        <v xml:space="preserve"> - </v>
      </c>
      <c r="F32" s="33" t="s">
        <v>32</v>
      </c>
      <c r="G32" s="60"/>
      <c r="I32" s="17"/>
      <c r="J32" s="21"/>
      <c r="K32" s="21"/>
      <c r="L32" s="51"/>
    </row>
    <row r="33" spans="1:12" x14ac:dyDescent="0.25">
      <c r="A33" s="84" t="s">
        <v>31</v>
      </c>
      <c r="B33" s="178" t="str">
        <f>+'321'!C18</f>
        <v xml:space="preserve"> - </v>
      </c>
      <c r="C33" s="139" t="str">
        <f>+'321'!C28</f>
        <v xml:space="preserve"> - </v>
      </c>
      <c r="D33" s="139" t="str">
        <f>+'321'!C38</f>
        <v xml:space="preserve"> - </v>
      </c>
      <c r="E33" s="139" t="str">
        <f>+'321'!C48</f>
        <v xml:space="preserve"> - </v>
      </c>
      <c r="F33" s="33" t="s">
        <v>17</v>
      </c>
      <c r="G33" s="60"/>
      <c r="I33" s="51"/>
      <c r="J33" s="17"/>
      <c r="K33" s="17"/>
      <c r="L33" s="51"/>
    </row>
    <row r="34" spans="1:12" ht="13.8" thickBot="1" x14ac:dyDescent="0.3">
      <c r="A34" s="85" t="str">
        <f>+'321'!B29</f>
        <v>Haupt- und Nachschwadung</v>
      </c>
      <c r="B34" s="548" t="str">
        <f>+'321'!C19</f>
        <v xml:space="preserve"> - </v>
      </c>
      <c r="C34" s="143" t="str">
        <f>+'321'!C29</f>
        <v xml:space="preserve"> - </v>
      </c>
      <c r="D34" s="143" t="str">
        <f>+'321'!C39</f>
        <v xml:space="preserve"> - </v>
      </c>
      <c r="E34" s="143" t="str">
        <f>+'321'!C49</f>
        <v xml:space="preserve"> - </v>
      </c>
      <c r="F34" s="35" t="s">
        <v>36</v>
      </c>
      <c r="G34" s="62"/>
      <c r="I34" s="51"/>
      <c r="J34" s="51"/>
      <c r="K34" s="51"/>
      <c r="L34" s="51"/>
    </row>
    <row r="35" spans="1:12" s="410" customFormat="1" ht="17.25" customHeight="1" x14ac:dyDescent="0.25">
      <c r="A35" s="520"/>
      <c r="B35" s="516">
        <f>+'321'!G10</f>
        <v>497.68</v>
      </c>
      <c r="C35" s="516">
        <f>+'321'!G20</f>
        <v>1513.4080000000001</v>
      </c>
      <c r="D35" s="516">
        <f>+'321'!G30</f>
        <v>4107.3838399999995</v>
      </c>
      <c r="E35" s="516">
        <f>+'321'!G40</f>
        <v>4729.88</v>
      </c>
      <c r="F35" s="524"/>
      <c r="G35" s="525"/>
      <c r="I35" s="441"/>
      <c r="J35" s="441"/>
      <c r="K35" s="441"/>
      <c r="L35" s="441"/>
    </row>
    <row r="36" spans="1:12" x14ac:dyDescent="0.25">
      <c r="A36" s="272" t="s">
        <v>12</v>
      </c>
      <c r="B36" s="600" t="s">
        <v>24</v>
      </c>
      <c r="C36" s="592"/>
      <c r="D36" s="592"/>
      <c r="E36" s="592"/>
      <c r="F36" s="257"/>
      <c r="G36" s="290" t="s">
        <v>59</v>
      </c>
      <c r="I36" s="17"/>
      <c r="J36" s="17"/>
      <c r="K36" s="17"/>
      <c r="L36" s="51"/>
    </row>
    <row r="37" spans="1:12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  <c r="I37" s="17"/>
      <c r="J37" s="21"/>
      <c r="K37" s="21"/>
      <c r="L37" s="51"/>
    </row>
    <row r="38" spans="1:12" x14ac:dyDescent="0.25">
      <c r="A38" s="83" t="s">
        <v>26</v>
      </c>
      <c r="B38" s="178" t="str">
        <f>+'331'!C11</f>
        <v xml:space="preserve"> - </v>
      </c>
      <c r="C38" s="137" t="str">
        <f>+'331'!C21</f>
        <v xml:space="preserve"> - </v>
      </c>
      <c r="D38" s="137" t="str">
        <f>+'331'!C31</f>
        <v>ab 35</v>
      </c>
      <c r="E38" s="137" t="str">
        <f>+'331'!C41</f>
        <v xml:space="preserve"> - </v>
      </c>
      <c r="F38" s="33" t="s">
        <v>19</v>
      </c>
      <c r="G38" s="60"/>
      <c r="H38" s="41"/>
      <c r="I38" s="21"/>
      <c r="J38" s="21"/>
      <c r="K38" s="21"/>
      <c r="L38" s="51"/>
    </row>
    <row r="39" spans="1:12" x14ac:dyDescent="0.25">
      <c r="A39" s="84" t="s">
        <v>100</v>
      </c>
      <c r="B39" s="178" t="str">
        <f>+'331'!C12</f>
        <v xml:space="preserve"> - </v>
      </c>
      <c r="C39" s="139" t="str">
        <f>+'331'!C22</f>
        <v xml:space="preserve"> - </v>
      </c>
      <c r="D39" s="139" t="str">
        <f>+'331'!C32</f>
        <v xml:space="preserve"> - </v>
      </c>
      <c r="E39" s="139" t="str">
        <f>+'331'!C42</f>
        <v xml:space="preserve"> - </v>
      </c>
      <c r="F39" s="33"/>
      <c r="G39" s="60"/>
      <c r="I39" s="21"/>
      <c r="J39" s="21"/>
      <c r="K39" s="21"/>
      <c r="L39" s="51"/>
    </row>
    <row r="40" spans="1:12" x14ac:dyDescent="0.25">
      <c r="A40" s="83" t="s">
        <v>5</v>
      </c>
      <c r="B40" s="178" t="str">
        <f>+'331'!C13</f>
        <v xml:space="preserve"> - </v>
      </c>
      <c r="C40" s="139" t="str">
        <f>+'331'!C23</f>
        <v xml:space="preserve"> - </v>
      </c>
      <c r="D40" s="139" t="str">
        <f>+'331'!C33</f>
        <v xml:space="preserve"> - </v>
      </c>
      <c r="E40" s="139" t="str">
        <f>+'331'!C43</f>
        <v xml:space="preserve"> - </v>
      </c>
      <c r="F40" s="34"/>
      <c r="G40" s="60"/>
      <c r="I40" s="17"/>
      <c r="J40" s="17"/>
      <c r="K40" s="21"/>
      <c r="L40" s="51"/>
    </row>
    <row r="41" spans="1:12" x14ac:dyDescent="0.25">
      <c r="A41" s="84" t="s">
        <v>46</v>
      </c>
      <c r="B41" s="178" t="str">
        <f>+'331'!C14</f>
        <v xml:space="preserve"> - </v>
      </c>
      <c r="C41" s="139" t="str">
        <f>+'331'!C24</f>
        <v xml:space="preserve"> - </v>
      </c>
      <c r="D41" s="139" t="str">
        <f>+'331'!C34</f>
        <v xml:space="preserve"> - </v>
      </c>
      <c r="E41" s="139" t="str">
        <f>+'331'!C44</f>
        <v xml:space="preserve"> - </v>
      </c>
      <c r="F41" s="34"/>
      <c r="G41" s="60"/>
      <c r="I41" s="28"/>
      <c r="J41" s="28"/>
      <c r="K41" s="28"/>
      <c r="L41" s="51"/>
    </row>
    <row r="42" spans="1:12" x14ac:dyDescent="0.25">
      <c r="A42" s="83" t="s">
        <v>28</v>
      </c>
      <c r="B42" s="178">
        <f>+'331'!C15</f>
        <v>15</v>
      </c>
      <c r="C42" s="139" t="str">
        <f>+'331'!C25</f>
        <v>15 bis 50</v>
      </c>
      <c r="D42" s="139" t="str">
        <f>+'331'!C35</f>
        <v>15 bis 50</v>
      </c>
      <c r="E42" s="139" t="str">
        <f>+'331'!C45</f>
        <v>50 bis 100</v>
      </c>
      <c r="F42" s="33" t="s">
        <v>25</v>
      </c>
      <c r="G42" s="60"/>
      <c r="H42" s="14"/>
      <c r="I42" s="29"/>
      <c r="J42" s="29"/>
      <c r="K42" s="29"/>
      <c r="L42" s="51"/>
    </row>
    <row r="43" spans="1:12" x14ac:dyDescent="0.25">
      <c r="A43" s="84" t="s">
        <v>4</v>
      </c>
      <c r="B43" s="178">
        <f>+'331'!C16</f>
        <v>20</v>
      </c>
      <c r="C43" s="139" t="str">
        <f>+'331'!C26</f>
        <v>20 bis 40</v>
      </c>
      <c r="D43" s="139" t="str">
        <f>+'331'!C36</f>
        <v>20 bis 40</v>
      </c>
      <c r="E43" s="139" t="str">
        <f>+'331'!C46</f>
        <v>&gt; 40</v>
      </c>
      <c r="F43" s="33" t="s">
        <v>19</v>
      </c>
      <c r="G43" s="60"/>
      <c r="I43" s="17"/>
      <c r="J43" s="17"/>
      <c r="K43" s="17"/>
      <c r="L43" s="51"/>
    </row>
    <row r="44" spans="1:12" x14ac:dyDescent="0.25">
      <c r="A44" s="84" t="s">
        <v>29</v>
      </c>
      <c r="B44" s="178">
        <f>+'331'!C17</f>
        <v>0.1</v>
      </c>
      <c r="C44" s="139" t="str">
        <f>+'331'!C27</f>
        <v>0,1 bis 0,5</v>
      </c>
      <c r="D44" s="139" t="str">
        <f>+'331'!C37</f>
        <v>&gt; 0,5</v>
      </c>
      <c r="E44" s="139" t="str">
        <f>+'331'!C47</f>
        <v>&gt; 0,5</v>
      </c>
      <c r="F44" s="33" t="s">
        <v>32</v>
      </c>
      <c r="G44" s="60"/>
      <c r="H44" s="41"/>
      <c r="I44" s="17"/>
      <c r="J44" s="17"/>
      <c r="K44" s="17"/>
      <c r="L44" s="51"/>
    </row>
    <row r="45" spans="1:12" x14ac:dyDescent="0.25">
      <c r="A45" s="84" t="s">
        <v>31</v>
      </c>
      <c r="B45" s="178" t="str">
        <f>+'331'!C18</f>
        <v xml:space="preserve"> - </v>
      </c>
      <c r="C45" s="139" t="str">
        <f>+'331'!C28</f>
        <v xml:space="preserve"> - </v>
      </c>
      <c r="D45" s="139" t="str">
        <f>+'331'!C38</f>
        <v xml:space="preserve"> - </v>
      </c>
      <c r="E45" s="139" t="str">
        <f>+'331'!C48</f>
        <v xml:space="preserve"> - </v>
      </c>
      <c r="F45" s="33" t="s">
        <v>17</v>
      </c>
      <c r="G45" s="60"/>
      <c r="I45" s="17"/>
      <c r="J45" s="17"/>
      <c r="K45" s="17"/>
      <c r="L45" s="17"/>
    </row>
    <row r="46" spans="1:12" ht="13.8" thickBot="1" x14ac:dyDescent="0.3">
      <c r="A46" s="85" t="s">
        <v>35</v>
      </c>
      <c r="B46" s="548" t="str">
        <f>+'331'!C19</f>
        <v>nein</v>
      </c>
      <c r="C46" s="143" t="str">
        <f>+'331'!C29</f>
        <v>nein</v>
      </c>
      <c r="D46" s="143" t="str">
        <f>+'331'!C39</f>
        <v>nein</v>
      </c>
      <c r="E46" s="143" t="str">
        <f>+'331'!C49</f>
        <v>nein</v>
      </c>
      <c r="F46" s="35" t="s">
        <v>36</v>
      </c>
      <c r="G46" s="62"/>
    </row>
    <row r="47" spans="1:12" s="410" customFormat="1" ht="17.25" customHeight="1" thickBot="1" x14ac:dyDescent="0.3">
      <c r="A47" s="549"/>
      <c r="B47" s="552">
        <f>+'331'!G10</f>
        <v>206.8</v>
      </c>
      <c r="C47" s="527">
        <f>+'331'!G20</f>
        <v>990.05000000000007</v>
      </c>
      <c r="D47" s="527">
        <f>+'331'!G30</f>
        <v>2200.3520000000003</v>
      </c>
      <c r="E47" s="527">
        <f>+'331'!G40</f>
        <v>4014.2144000000003</v>
      </c>
      <c r="F47" s="550"/>
      <c r="G47" s="551"/>
      <c r="H47" s="442"/>
      <c r="J47" s="442"/>
      <c r="K47" s="442"/>
      <c r="L47" s="442"/>
    </row>
    <row r="48" spans="1:12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44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146</v>
      </c>
      <c r="B51" s="175">
        <f>+B47+B35+B23</f>
        <v>868.68000000000006</v>
      </c>
      <c r="C51" s="149">
        <f>+C47+C35+C23</f>
        <v>2773.5715</v>
      </c>
      <c r="D51" s="149">
        <f>+D47+D35+D23</f>
        <v>6852.7135399999997</v>
      </c>
      <c r="E51" s="149">
        <f>+E47+E35+E23</f>
        <v>9781.0687999999991</v>
      </c>
      <c r="F51" s="150"/>
      <c r="G51" s="151"/>
    </row>
    <row r="52" spans="1:7" ht="13.8" thickBot="1" x14ac:dyDescent="0.3"/>
    <row r="53" spans="1:7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2.75" customHeight="1" thickBot="1" x14ac:dyDescent="0.3">
      <c r="A54" s="566">
        <v>0.5</v>
      </c>
      <c r="B54" s="185">
        <f>+A54*B51</f>
        <v>434.34000000000003</v>
      </c>
      <c r="C54" s="185">
        <f>+C51*A54</f>
        <v>1386.78575</v>
      </c>
      <c r="D54" s="185">
        <f>+D51*A54</f>
        <v>3426.3567699999999</v>
      </c>
      <c r="E54" s="185">
        <f>+E51*A54</f>
        <v>4890.5343999999996</v>
      </c>
      <c r="F54" s="186"/>
      <c r="G54" s="151"/>
    </row>
    <row r="55" spans="1:7" ht="12.75" customHeight="1" x14ac:dyDescent="0.25"/>
    <row r="56" spans="1:7" ht="12.75" customHeight="1" thickBot="1" x14ac:dyDescent="0.3"/>
    <row r="57" spans="1:7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ht="12.75" customHeight="1" x14ac:dyDescent="0.25">
      <c r="A58" s="86"/>
      <c r="B58" s="1"/>
      <c r="C58" s="1"/>
      <c r="D58" s="1"/>
      <c r="E58" s="1"/>
      <c r="F58" s="1"/>
      <c r="G58" s="88"/>
    </row>
    <row r="59" spans="1:7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ht="12.75" customHeight="1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7" ht="12.75" customHeight="1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7" ht="12.75" customHeight="1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497.68</v>
      </c>
      <c r="E62" s="204">
        <f>+D62*B62</f>
        <v>497.68</v>
      </c>
      <c r="F62" s="1"/>
      <c r="G62" s="88"/>
    </row>
    <row r="63" spans="1:7" ht="12.75" customHeight="1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7" ht="12.75" customHeight="1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206.8</v>
      </c>
      <c r="E64" s="204">
        <f>+D64*B64</f>
        <v>206.8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194">
        <f>+E64+E62+E60</f>
        <v>868.68000000000006</v>
      </c>
      <c r="F66" s="1"/>
      <c r="G66" s="88"/>
    </row>
    <row r="67" spans="1:15" ht="13.8" thickBot="1" x14ac:dyDescent="0.3">
      <c r="A67" s="566">
        <v>0.5</v>
      </c>
      <c r="B67" s="94"/>
      <c r="C67" s="202" t="s">
        <v>312</v>
      </c>
      <c r="D67" s="94"/>
      <c r="E67" s="203">
        <f>+E66*A67</f>
        <v>434.34000000000003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K28" sqref="K28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>
      <selection activeCell="K28" sqref="K28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3">
    <mergeCell ref="B24:D24"/>
    <mergeCell ref="B12:E12"/>
    <mergeCell ref="B36:E36"/>
  </mergeCells>
  <conditionalFormatting sqref="B13">
    <cfRule type="cellIs" dxfId="407" priority="36" stopIfTrue="1" operator="equal">
      <formula>$B$13</formula>
    </cfRule>
  </conditionalFormatting>
  <conditionalFormatting sqref="C13">
    <cfRule type="cellIs" dxfId="406" priority="35" stopIfTrue="1" operator="equal">
      <formula>$C$13</formula>
    </cfRule>
  </conditionalFormatting>
  <conditionalFormatting sqref="D13">
    <cfRule type="cellIs" dxfId="405" priority="34" stopIfTrue="1" operator="equal">
      <formula>$D$13</formula>
    </cfRule>
  </conditionalFormatting>
  <conditionalFormatting sqref="E13">
    <cfRule type="cellIs" dxfId="404" priority="33" stopIfTrue="1" operator="equal">
      <formula>$E$13</formula>
    </cfRule>
  </conditionalFormatting>
  <conditionalFormatting sqref="B25">
    <cfRule type="cellIs" dxfId="403" priority="32" stopIfTrue="1" operator="equal">
      <formula>$B$25</formula>
    </cfRule>
  </conditionalFormatting>
  <conditionalFormatting sqref="C25">
    <cfRule type="cellIs" dxfId="402" priority="31" stopIfTrue="1" operator="equal">
      <formula>$C$25</formula>
    </cfRule>
  </conditionalFormatting>
  <conditionalFormatting sqref="D25">
    <cfRule type="cellIs" dxfId="401" priority="30" stopIfTrue="1" operator="equal">
      <formula>$D$25</formula>
    </cfRule>
  </conditionalFormatting>
  <conditionalFormatting sqref="E25">
    <cfRule type="cellIs" dxfId="400" priority="29" stopIfTrue="1" operator="equal">
      <formula>$E$25</formula>
    </cfRule>
  </conditionalFormatting>
  <conditionalFormatting sqref="B37">
    <cfRule type="cellIs" dxfId="399" priority="24" stopIfTrue="1" operator="equal">
      <formula>$B$37</formula>
    </cfRule>
  </conditionalFormatting>
  <conditionalFormatting sqref="C37">
    <cfRule type="cellIs" dxfId="398" priority="23" stopIfTrue="1" operator="equal">
      <formula>$C$37</formula>
    </cfRule>
  </conditionalFormatting>
  <conditionalFormatting sqref="D37">
    <cfRule type="cellIs" dxfId="397" priority="22" stopIfTrue="1" operator="equal">
      <formula>$D$37</formula>
    </cfRule>
  </conditionalFormatting>
  <conditionalFormatting sqref="E37">
    <cfRule type="cellIs" dxfId="396" priority="21" stopIfTrue="1" operator="equal">
      <formula>$E$37</formula>
    </cfRule>
  </conditionalFormatting>
  <conditionalFormatting sqref="C60">
    <cfRule type="cellIs" dxfId="395" priority="17" stopIfTrue="1" operator="equal">
      <formula>$E$13</formula>
    </cfRule>
    <cfRule type="cellIs" dxfId="394" priority="18" stopIfTrue="1" operator="equal">
      <formula>$D$13</formula>
    </cfRule>
    <cfRule type="cellIs" dxfId="393" priority="19" stopIfTrue="1" operator="equal">
      <formula>$C$13</formula>
    </cfRule>
    <cfRule type="cellIs" dxfId="392" priority="20" stopIfTrue="1" operator="equal">
      <formula>$B$13</formula>
    </cfRule>
  </conditionalFormatting>
  <conditionalFormatting sqref="C62">
    <cfRule type="cellIs" dxfId="391" priority="5" stopIfTrue="1" operator="equal">
      <formula>$E$25</formula>
    </cfRule>
    <cfRule type="cellIs" dxfId="390" priority="6" stopIfTrue="1" operator="equal">
      <formula>$D$25</formula>
    </cfRule>
    <cfRule type="cellIs" dxfId="389" priority="7" stopIfTrue="1" operator="equal">
      <formula>$C$25</formula>
    </cfRule>
    <cfRule type="cellIs" dxfId="388" priority="8" stopIfTrue="1" operator="equal">
      <formula>$B$25</formula>
    </cfRule>
  </conditionalFormatting>
  <conditionalFormatting sqref="C64">
    <cfRule type="cellIs" dxfId="387" priority="1" stopIfTrue="1" operator="equal">
      <formula>$E$37</formula>
    </cfRule>
    <cfRule type="cellIs" dxfId="386" priority="2" stopIfTrue="1" operator="equal">
      <formula>$D$37</formula>
    </cfRule>
    <cfRule type="cellIs" dxfId="385" priority="3" stopIfTrue="1" operator="equal">
      <formula>$C$37</formula>
    </cfRule>
    <cfRule type="cellIs" dxfId="384" priority="4" stopIfTrue="1" operator="equal">
      <formula>$B$37</formula>
    </cfRule>
  </conditionalFormatting>
  <dataValidations count="1">
    <dataValidation type="list" allowBlank="1" showInputMessage="1" showErrorMessage="1" sqref="C60 C62 C64">
      <formula1>$B$13:$E$13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E60 E66:E67" evalError="1"/>
    <ignoredError sqref="G36 G24 G12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149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39</v>
      </c>
      <c r="C3" s="214"/>
      <c r="D3" s="214"/>
      <c r="E3" s="214"/>
      <c r="F3" s="218"/>
      <c r="G3" s="215"/>
    </row>
    <row r="4" spans="1:12" x14ac:dyDescent="0.25">
      <c r="A4" s="219"/>
      <c r="B4" s="220" t="s">
        <v>40</v>
      </c>
      <c r="C4" s="213"/>
      <c r="D4" s="213"/>
      <c r="E4" s="213"/>
      <c r="F4" s="213"/>
      <c r="G4" s="221"/>
    </row>
    <row r="5" spans="1:12" ht="20.25" customHeight="1" x14ac:dyDescent="0.25">
      <c r="A5" s="216" t="s">
        <v>10</v>
      </c>
      <c r="B5" s="217" t="s">
        <v>37</v>
      </c>
      <c r="C5" s="214"/>
      <c r="D5" s="214"/>
      <c r="E5" s="214"/>
      <c r="F5" s="218"/>
      <c r="G5" s="215"/>
    </row>
    <row r="6" spans="1:12" x14ac:dyDescent="0.25">
      <c r="A6" s="216"/>
      <c r="B6" s="223" t="s">
        <v>11</v>
      </c>
      <c r="C6" s="214"/>
      <c r="D6" s="214"/>
      <c r="E6" s="214"/>
      <c r="F6" s="218"/>
      <c r="G6" s="215"/>
    </row>
    <row r="7" spans="1:12" ht="19.5" customHeight="1" x14ac:dyDescent="0.25">
      <c r="A7" s="216" t="s">
        <v>12</v>
      </c>
      <c r="B7" s="217" t="s">
        <v>80</v>
      </c>
      <c r="C7" s="214"/>
      <c r="D7" s="214"/>
      <c r="E7" s="214"/>
      <c r="F7" s="218"/>
      <c r="G7" s="215"/>
    </row>
    <row r="8" spans="1:12" x14ac:dyDescent="0.25">
      <c r="A8" s="216"/>
      <c r="B8" s="223" t="s">
        <v>147</v>
      </c>
      <c r="C8" s="214"/>
      <c r="D8" s="214"/>
      <c r="E8" s="214"/>
      <c r="F8" s="218"/>
      <c r="G8" s="215"/>
    </row>
    <row r="9" spans="1:12" x14ac:dyDescent="0.25">
      <c r="A9" s="226"/>
      <c r="B9" s="227"/>
      <c r="C9" s="228"/>
      <c r="D9" s="229"/>
      <c r="E9" s="229"/>
      <c r="F9" s="230"/>
      <c r="G9" s="231"/>
    </row>
    <row r="10" spans="1:12" x14ac:dyDescent="0.25">
      <c r="A10" s="2"/>
      <c r="B10" s="2"/>
      <c r="C10" s="2"/>
      <c r="D10" s="2"/>
      <c r="E10" s="2"/>
      <c r="F10" s="2"/>
      <c r="G10" s="2"/>
    </row>
    <row r="11" spans="1:12" ht="13.8" thickBot="1" x14ac:dyDescent="0.3">
      <c r="A11" s="2"/>
      <c r="B11" s="2"/>
      <c r="C11" s="2"/>
      <c r="D11" s="2"/>
      <c r="E11" s="2"/>
      <c r="F11" s="2"/>
      <c r="G11" s="2"/>
    </row>
    <row r="12" spans="1:12" x14ac:dyDescent="0.25">
      <c r="A12" s="287" t="s">
        <v>8</v>
      </c>
      <c r="B12" s="595" t="s">
        <v>39</v>
      </c>
      <c r="C12" s="594"/>
      <c r="D12" s="594"/>
      <c r="E12" s="594"/>
      <c r="F12" s="288"/>
      <c r="G12" s="289" t="s">
        <v>62</v>
      </c>
    </row>
    <row r="13" spans="1:12" s="1" customFormat="1" x14ac:dyDescent="0.25">
      <c r="A13" s="59"/>
      <c r="B13" s="497" t="s">
        <v>287</v>
      </c>
      <c r="C13" s="498" t="s">
        <v>33</v>
      </c>
      <c r="D13" s="499" t="s">
        <v>6</v>
      </c>
      <c r="E13" s="500" t="s">
        <v>20</v>
      </c>
      <c r="F13" s="18"/>
      <c r="G13" s="60"/>
      <c r="I13" s="17"/>
      <c r="J13" s="17"/>
      <c r="K13" s="17"/>
      <c r="L13" s="51"/>
    </row>
    <row r="14" spans="1:12" x14ac:dyDescent="0.25">
      <c r="A14" s="83" t="s">
        <v>26</v>
      </c>
      <c r="B14" s="179" t="str">
        <f>+'114'!C13</f>
        <v xml:space="preserve"> - </v>
      </c>
      <c r="C14" s="137" t="str">
        <f>+'114'!C23</f>
        <v xml:space="preserve"> - </v>
      </c>
      <c r="D14" s="137" t="str">
        <f>+'114'!C33</f>
        <v xml:space="preserve"> - </v>
      </c>
      <c r="E14" s="137" t="str">
        <f>+'114'!C43</f>
        <v>ab 45</v>
      </c>
      <c r="F14" s="33" t="s">
        <v>19</v>
      </c>
      <c r="G14" s="60"/>
      <c r="H14" s="14"/>
      <c r="I14" s="17"/>
      <c r="J14" s="21"/>
      <c r="K14" s="21"/>
      <c r="L14" s="51"/>
    </row>
    <row r="15" spans="1:12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21"/>
      <c r="J15" s="21"/>
      <c r="K15" s="21"/>
      <c r="L15" s="51"/>
    </row>
    <row r="16" spans="1:12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1"/>
      <c r="K16" s="21"/>
      <c r="L16" s="51"/>
    </row>
    <row r="17" spans="1:12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44"/>
      <c r="I17" s="17"/>
      <c r="J17" s="17"/>
      <c r="K17" s="17"/>
      <c r="L17" s="51"/>
    </row>
    <row r="18" spans="1:12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I18" s="28"/>
      <c r="J18" s="28"/>
      <c r="K18" s="28"/>
      <c r="L18" s="51"/>
    </row>
    <row r="19" spans="1:12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9"/>
      <c r="J19" s="29"/>
      <c r="K19" s="29"/>
      <c r="L19" s="51"/>
    </row>
    <row r="20" spans="1:12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H20" s="41"/>
      <c r="I20" s="17"/>
      <c r="J20" s="17"/>
      <c r="K20" s="17"/>
      <c r="L20" s="51"/>
    </row>
    <row r="21" spans="1:12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17"/>
      <c r="K21" s="17"/>
      <c r="L21" s="51"/>
    </row>
    <row r="22" spans="1:12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I22" s="17"/>
      <c r="J22" s="17"/>
      <c r="K22" s="51"/>
      <c r="L22" s="51"/>
    </row>
    <row r="23" spans="1:12" s="410" customFormat="1" ht="17.25" customHeight="1" x14ac:dyDescent="0.25">
      <c r="A23" s="514"/>
      <c r="B23" s="516">
        <f>+'114'!G12</f>
        <v>164.2</v>
      </c>
      <c r="C23" s="516">
        <f>+'114'!G22</f>
        <v>270.11350000000004</v>
      </c>
      <c r="D23" s="516">
        <f>+'114'!G32</f>
        <v>544.97770000000003</v>
      </c>
      <c r="E23" s="516">
        <f>+'114'!G42</f>
        <v>1036.9743999999998</v>
      </c>
      <c r="F23" s="477"/>
      <c r="G23" s="517"/>
      <c r="I23" s="441"/>
      <c r="J23" s="441"/>
      <c r="K23" s="441"/>
      <c r="L23" s="441"/>
    </row>
    <row r="24" spans="1:12" x14ac:dyDescent="0.25">
      <c r="A24" s="272" t="s">
        <v>10</v>
      </c>
      <c r="B24" s="600" t="s">
        <v>37</v>
      </c>
      <c r="C24" s="592"/>
      <c r="D24" s="592"/>
      <c r="E24" s="592"/>
      <c r="F24" s="257"/>
      <c r="G24" s="290" t="s">
        <v>51</v>
      </c>
      <c r="I24" s="51"/>
      <c r="J24" s="17"/>
      <c r="K24" s="51"/>
      <c r="L24" s="51"/>
    </row>
    <row r="25" spans="1:12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51"/>
      <c r="J25" s="17"/>
      <c r="K25" s="21"/>
      <c r="L25" s="51"/>
    </row>
    <row r="26" spans="1:12" x14ac:dyDescent="0.25">
      <c r="A26" s="83" t="s">
        <v>26</v>
      </c>
      <c r="B26" s="179" t="str">
        <f>+'321'!C11</f>
        <v xml:space="preserve"> - </v>
      </c>
      <c r="C26" s="137" t="str">
        <f>+'321'!C21</f>
        <v xml:space="preserve"> - </v>
      </c>
      <c r="D26" s="137" t="str">
        <f>+'321'!C31</f>
        <v>ab 45</v>
      </c>
      <c r="E26" s="137" t="str">
        <f>+'321'!C41</f>
        <v xml:space="preserve"> - </v>
      </c>
      <c r="F26" s="33" t="s">
        <v>19</v>
      </c>
      <c r="G26" s="60"/>
      <c r="I26" s="51"/>
      <c r="J26" s="21"/>
      <c r="K26" s="21"/>
      <c r="L26" s="51"/>
    </row>
    <row r="27" spans="1:12" x14ac:dyDescent="0.25">
      <c r="A27" s="84" t="s">
        <v>100</v>
      </c>
      <c r="B27" s="178" t="str">
        <f>+'321'!C12</f>
        <v xml:space="preserve"> - </v>
      </c>
      <c r="C27" s="139" t="str">
        <f>+'321'!C22</f>
        <v xml:space="preserve"> - </v>
      </c>
      <c r="D27" s="139" t="str">
        <f>+'321'!C32</f>
        <v xml:space="preserve"> - </v>
      </c>
      <c r="E27" s="139" t="str">
        <f>+'321'!C42</f>
        <v xml:space="preserve"> - </v>
      </c>
      <c r="F27" s="33"/>
      <c r="G27" s="60"/>
      <c r="I27" s="51"/>
      <c r="J27" s="21"/>
      <c r="K27" s="21"/>
      <c r="L27" s="51"/>
    </row>
    <row r="28" spans="1:12" x14ac:dyDescent="0.25">
      <c r="A28" s="83" t="s">
        <v>5</v>
      </c>
      <c r="B28" s="178" t="str">
        <f>+'321'!C13</f>
        <v xml:space="preserve"> - </v>
      </c>
      <c r="C28" s="139" t="str">
        <f>+'321'!C23</f>
        <v xml:space="preserve"> - </v>
      </c>
      <c r="D28" s="139" t="str">
        <f>+'321'!C33</f>
        <v xml:space="preserve"> - </v>
      </c>
      <c r="E28" s="139" t="str">
        <f>+'321'!C43</f>
        <v xml:space="preserve"> - </v>
      </c>
      <c r="F28" s="34"/>
      <c r="G28" s="60"/>
      <c r="I28" s="51"/>
      <c r="J28" s="21"/>
      <c r="K28" s="21"/>
      <c r="L28" s="51"/>
    </row>
    <row r="29" spans="1:12" x14ac:dyDescent="0.25">
      <c r="A29" s="84" t="s">
        <v>46</v>
      </c>
      <c r="B29" s="178" t="str">
        <f>+'321'!C14</f>
        <v xml:space="preserve"> - </v>
      </c>
      <c r="C29" s="139" t="str">
        <f>+'321'!C24</f>
        <v xml:space="preserve"> - </v>
      </c>
      <c r="D29" s="139" t="str">
        <f>+'321'!C34</f>
        <v>uneben</v>
      </c>
      <c r="E29" s="139" t="str">
        <f>+'321'!C44</f>
        <v>uneben</v>
      </c>
      <c r="F29" s="34"/>
      <c r="G29" s="60"/>
      <c r="I29" s="51"/>
      <c r="J29" s="46"/>
      <c r="K29" s="46"/>
      <c r="L29" s="51"/>
    </row>
    <row r="30" spans="1:12" x14ac:dyDescent="0.25">
      <c r="A30" s="83" t="s">
        <v>28</v>
      </c>
      <c r="B30" s="178" t="str">
        <f>+'321'!C15</f>
        <v xml:space="preserve"> - </v>
      </c>
      <c r="C30" s="139" t="str">
        <f>+'321'!C25</f>
        <v>bis 50</v>
      </c>
      <c r="D30" s="139" t="str">
        <f>+'321'!C35</f>
        <v>bis 50</v>
      </c>
      <c r="E30" s="139" t="str">
        <f>+'321'!C45</f>
        <v>50 bis 100</v>
      </c>
      <c r="F30" s="33" t="s">
        <v>25</v>
      </c>
      <c r="G30" s="60"/>
      <c r="H30" s="41"/>
      <c r="I30" s="51"/>
      <c r="J30" s="47"/>
      <c r="K30" s="47"/>
      <c r="L30" s="51"/>
    </row>
    <row r="31" spans="1:12" x14ac:dyDescent="0.25">
      <c r="A31" s="84" t="s">
        <v>4</v>
      </c>
      <c r="B31" s="178" t="str">
        <f>+'321'!C16</f>
        <v xml:space="preserve"> - </v>
      </c>
      <c r="C31" s="139" t="str">
        <f>+'321'!C26</f>
        <v xml:space="preserve"> - </v>
      </c>
      <c r="D31" s="139" t="str">
        <f>+'321'!C36</f>
        <v xml:space="preserve"> - </v>
      </c>
      <c r="E31" s="139" t="str">
        <f>+'321'!C46</f>
        <v xml:space="preserve"> - </v>
      </c>
      <c r="F31" s="33" t="s">
        <v>19</v>
      </c>
      <c r="G31" s="60"/>
      <c r="I31" s="51"/>
      <c r="J31" s="48"/>
      <c r="K31" s="49"/>
      <c r="L31" s="51"/>
    </row>
    <row r="32" spans="1:12" x14ac:dyDescent="0.25">
      <c r="A32" s="84" t="s">
        <v>29</v>
      </c>
      <c r="B32" s="178" t="str">
        <f>+'321'!C17</f>
        <v xml:space="preserve"> - </v>
      </c>
      <c r="C32" s="139" t="str">
        <f>+'321'!C27</f>
        <v xml:space="preserve"> - </v>
      </c>
      <c r="D32" s="139" t="str">
        <f>+'321'!C37</f>
        <v xml:space="preserve"> - </v>
      </c>
      <c r="E32" s="139" t="str">
        <f>+'321'!C47</f>
        <v xml:space="preserve"> - </v>
      </c>
      <c r="F32" s="33" t="s">
        <v>32</v>
      </c>
      <c r="G32" s="60"/>
      <c r="I32" s="17"/>
      <c r="J32" s="21"/>
      <c r="K32" s="21"/>
      <c r="L32" s="51"/>
    </row>
    <row r="33" spans="1:12" x14ac:dyDescent="0.25">
      <c r="A33" s="84" t="s">
        <v>31</v>
      </c>
      <c r="B33" s="178" t="str">
        <f>+'321'!C18</f>
        <v xml:space="preserve"> - </v>
      </c>
      <c r="C33" s="139" t="str">
        <f>+'321'!C28</f>
        <v xml:space="preserve"> - </v>
      </c>
      <c r="D33" s="139" t="str">
        <f>+'321'!C38</f>
        <v xml:space="preserve"> - </v>
      </c>
      <c r="E33" s="139" t="str">
        <f>+'321'!C48</f>
        <v xml:space="preserve"> - </v>
      </c>
      <c r="F33" s="33" t="s">
        <v>17</v>
      </c>
      <c r="G33" s="60"/>
      <c r="I33" s="51"/>
      <c r="J33" s="17"/>
      <c r="K33" s="17"/>
      <c r="L33" s="51"/>
    </row>
    <row r="34" spans="1:12" ht="13.8" thickBot="1" x14ac:dyDescent="0.3">
      <c r="A34" s="85" t="s">
        <v>35</v>
      </c>
      <c r="B34" s="555" t="str">
        <f>+'321'!C19</f>
        <v xml:space="preserve"> - </v>
      </c>
      <c r="C34" s="556" t="str">
        <f>+'321'!C29</f>
        <v xml:space="preserve"> - </v>
      </c>
      <c r="D34" s="556" t="str">
        <f>+'321'!C39</f>
        <v xml:space="preserve"> - </v>
      </c>
      <c r="E34" s="556" t="str">
        <f>+'321'!C49</f>
        <v xml:space="preserve"> - </v>
      </c>
      <c r="F34" s="35" t="s">
        <v>36</v>
      </c>
      <c r="G34" s="62"/>
      <c r="I34" s="51"/>
      <c r="J34" s="51"/>
      <c r="K34" s="51"/>
      <c r="L34" s="51"/>
    </row>
    <row r="35" spans="1:12" s="410" customFormat="1" ht="17.25" customHeight="1" x14ac:dyDescent="0.25">
      <c r="A35" s="520"/>
      <c r="B35" s="516">
        <f>+'321'!G10</f>
        <v>497.68</v>
      </c>
      <c r="C35" s="537">
        <f>+'321'!G20</f>
        <v>1513.4080000000001</v>
      </c>
      <c r="D35" s="522">
        <f>+'321'!G30</f>
        <v>4107.3838399999995</v>
      </c>
      <c r="E35" s="522">
        <f>+'321'!G40</f>
        <v>4729.88</v>
      </c>
      <c r="F35" s="524"/>
      <c r="G35" s="525"/>
      <c r="I35" s="441"/>
      <c r="J35" s="441"/>
      <c r="K35" s="441"/>
      <c r="L35" s="441"/>
    </row>
    <row r="36" spans="1:12" x14ac:dyDescent="0.25">
      <c r="A36" s="272" t="s">
        <v>12</v>
      </c>
      <c r="B36" s="600" t="s">
        <v>80</v>
      </c>
      <c r="C36" s="592"/>
      <c r="D36" s="592"/>
      <c r="E36" s="592"/>
      <c r="F36" s="257"/>
      <c r="G36" s="290" t="s">
        <v>148</v>
      </c>
      <c r="I36" s="17"/>
      <c r="J36" s="17"/>
      <c r="K36" s="17"/>
      <c r="L36" s="51"/>
    </row>
    <row r="37" spans="1:12" s="1" customFormat="1" x14ac:dyDescent="0.25">
      <c r="A37" s="81"/>
      <c r="B37" s="497" t="s">
        <v>287</v>
      </c>
      <c r="C37" s="498" t="s">
        <v>33</v>
      </c>
      <c r="D37" s="499" t="s">
        <v>6</v>
      </c>
      <c r="E37" s="500" t="s">
        <v>20</v>
      </c>
      <c r="F37" s="82"/>
      <c r="G37" s="79"/>
      <c r="I37" s="17"/>
      <c r="J37" s="21"/>
      <c r="K37" s="21"/>
      <c r="L37" s="51"/>
    </row>
    <row r="38" spans="1:12" x14ac:dyDescent="0.25">
      <c r="A38" s="83" t="s">
        <v>26</v>
      </c>
      <c r="B38" s="179" t="str">
        <f>+'337'!C15</f>
        <v xml:space="preserve"> - </v>
      </c>
      <c r="C38" s="137" t="s">
        <v>206</v>
      </c>
      <c r="D38" s="137" t="str">
        <f>+'337'!C35</f>
        <v>ab 35</v>
      </c>
      <c r="E38" s="137" t="str">
        <f>+'337'!C45</f>
        <v xml:space="preserve"> - </v>
      </c>
      <c r="F38" s="33" t="s">
        <v>19</v>
      </c>
      <c r="G38" s="60"/>
      <c r="H38" s="41"/>
      <c r="I38" s="21"/>
      <c r="J38" s="21"/>
      <c r="K38" s="21"/>
      <c r="L38" s="51"/>
    </row>
    <row r="39" spans="1:12" x14ac:dyDescent="0.25">
      <c r="A39" s="84" t="s">
        <v>100</v>
      </c>
      <c r="B39" s="178" t="str">
        <f>+'337'!C16</f>
        <v xml:space="preserve"> - </v>
      </c>
      <c r="C39" s="139" t="s">
        <v>206</v>
      </c>
      <c r="D39" s="139" t="str">
        <f>+'337'!C36</f>
        <v xml:space="preserve"> - </v>
      </c>
      <c r="E39" s="139" t="str">
        <f>+'337'!C46</f>
        <v xml:space="preserve"> - </v>
      </c>
      <c r="F39" s="33"/>
      <c r="G39" s="60"/>
      <c r="I39" s="21"/>
      <c r="J39" s="21"/>
      <c r="K39" s="21"/>
      <c r="L39" s="51"/>
    </row>
    <row r="40" spans="1:12" x14ac:dyDescent="0.25">
      <c r="A40" s="83" t="s">
        <v>5</v>
      </c>
      <c r="B40" s="178" t="str">
        <f>+'337'!C17</f>
        <v xml:space="preserve"> - </v>
      </c>
      <c r="C40" s="139" t="s">
        <v>206</v>
      </c>
      <c r="D40" s="139" t="str">
        <f>+'337'!C37</f>
        <v xml:space="preserve"> - </v>
      </c>
      <c r="E40" s="139" t="str">
        <f>+'337'!C47</f>
        <v xml:space="preserve"> - </v>
      </c>
      <c r="F40" s="34"/>
      <c r="G40" s="60"/>
      <c r="I40" s="17"/>
      <c r="J40" s="21"/>
      <c r="K40" s="21"/>
      <c r="L40" s="51"/>
    </row>
    <row r="41" spans="1:12" x14ac:dyDescent="0.25">
      <c r="A41" s="84" t="s">
        <v>46</v>
      </c>
      <c r="B41" s="178" t="str">
        <f>+'337'!C18</f>
        <v xml:space="preserve"> - </v>
      </c>
      <c r="C41" s="139" t="s">
        <v>206</v>
      </c>
      <c r="D41" s="139" t="str">
        <f>+'337'!C38</f>
        <v xml:space="preserve"> - </v>
      </c>
      <c r="E41" s="139" t="str">
        <f>+'337'!C48</f>
        <v xml:space="preserve"> - </v>
      </c>
      <c r="F41" s="34"/>
      <c r="G41" s="60"/>
      <c r="I41" s="28"/>
      <c r="J41" s="28"/>
      <c r="K41" s="28"/>
      <c r="L41" s="51"/>
    </row>
    <row r="42" spans="1:12" x14ac:dyDescent="0.25">
      <c r="A42" s="83" t="s">
        <v>28</v>
      </c>
      <c r="B42" s="178">
        <f>+'337'!C19</f>
        <v>15</v>
      </c>
      <c r="C42" s="139" t="s">
        <v>210</v>
      </c>
      <c r="D42" s="139" t="str">
        <f>+'337'!C39</f>
        <v>15 bis 50</v>
      </c>
      <c r="E42" s="139" t="str">
        <f>+'337'!C49</f>
        <v>50 bis 100</v>
      </c>
      <c r="F42" s="33" t="s">
        <v>25</v>
      </c>
      <c r="G42" s="60"/>
      <c r="H42" s="14"/>
      <c r="I42" s="49"/>
      <c r="J42" s="49"/>
      <c r="K42" s="49"/>
      <c r="L42" s="51"/>
    </row>
    <row r="43" spans="1:12" x14ac:dyDescent="0.25">
      <c r="A43" s="84" t="s">
        <v>4</v>
      </c>
      <c r="B43" s="178">
        <f>+'337'!C20</f>
        <v>20</v>
      </c>
      <c r="C43" s="139" t="s">
        <v>219</v>
      </c>
      <c r="D43" s="139" t="str">
        <f>+'337'!C40</f>
        <v>&lt; 40</v>
      </c>
      <c r="E43" s="139" t="str">
        <f>+'337'!C50</f>
        <v>&gt; 40</v>
      </c>
      <c r="F43" s="33" t="s">
        <v>19</v>
      </c>
      <c r="G43" s="60"/>
      <c r="I43" s="17"/>
      <c r="J43" s="17"/>
      <c r="K43" s="17"/>
      <c r="L43" s="51"/>
    </row>
    <row r="44" spans="1:12" x14ac:dyDescent="0.25">
      <c r="A44" s="84" t="s">
        <v>29</v>
      </c>
      <c r="B44" s="178" t="str">
        <f>+'337'!C21</f>
        <v>1 bis 5</v>
      </c>
      <c r="C44" s="139" t="s">
        <v>206</v>
      </c>
      <c r="D44" s="139" t="str">
        <f>+'337'!C41</f>
        <v>1 bis 5</v>
      </c>
      <c r="E44" s="139" t="str">
        <f>+'337'!C51</f>
        <v>1 bis 5</v>
      </c>
      <c r="F44" s="33" t="s">
        <v>32</v>
      </c>
      <c r="G44" s="60"/>
      <c r="I44" s="21"/>
      <c r="J44" s="21"/>
      <c r="K44" s="21"/>
      <c r="L44" s="51"/>
    </row>
    <row r="45" spans="1:12" x14ac:dyDescent="0.25">
      <c r="A45" s="84" t="s">
        <v>31</v>
      </c>
      <c r="B45" s="178">
        <f>+'337'!C22</f>
        <v>0</v>
      </c>
      <c r="C45" s="139">
        <v>3</v>
      </c>
      <c r="D45" s="139">
        <f>+'337'!C42</f>
        <v>3</v>
      </c>
      <c r="E45" s="139">
        <f>+'337'!C52</f>
        <v>3</v>
      </c>
      <c r="F45" s="33" t="s">
        <v>17</v>
      </c>
      <c r="G45" s="60"/>
      <c r="I45" s="17"/>
      <c r="J45" s="17"/>
      <c r="K45" s="17"/>
      <c r="L45" s="17"/>
    </row>
    <row r="46" spans="1:12" ht="13.8" thickBot="1" x14ac:dyDescent="0.3">
      <c r="A46" s="85" t="s">
        <v>35</v>
      </c>
      <c r="B46" s="548" t="str">
        <f>+'337'!C23</f>
        <v xml:space="preserve"> - </v>
      </c>
      <c r="C46" s="143" t="s">
        <v>206</v>
      </c>
      <c r="D46" s="143" t="str">
        <f>+'337'!C43</f>
        <v xml:space="preserve"> - </v>
      </c>
      <c r="E46" s="143" t="str">
        <f>+'337'!C53</f>
        <v xml:space="preserve"> - </v>
      </c>
      <c r="F46" s="35" t="s">
        <v>36</v>
      </c>
      <c r="G46" s="62"/>
    </row>
    <row r="47" spans="1:12" s="410" customFormat="1" ht="17.25" customHeight="1" thickBot="1" x14ac:dyDescent="0.3">
      <c r="A47" s="526"/>
      <c r="B47" s="553">
        <f>+'337'!G14</f>
        <v>275.75</v>
      </c>
      <c r="C47" s="553">
        <f>+'337'!G24</f>
        <v>1228.8109374999999</v>
      </c>
      <c r="D47" s="554">
        <f>+'337'!G34</f>
        <v>1966.0975000000003</v>
      </c>
      <c r="E47" s="554">
        <f>+'337'!G44</f>
        <v>2993.5420000000004</v>
      </c>
      <c r="F47" s="528"/>
      <c r="G47" s="529"/>
      <c r="H47" s="442"/>
      <c r="J47" s="442"/>
      <c r="K47" s="442"/>
      <c r="L47" s="442"/>
    </row>
    <row r="48" spans="1:12" ht="12.75" customHeight="1" x14ac:dyDescent="0.25"/>
    <row r="49" spans="1:8" ht="12.75" customHeight="1" thickBot="1" x14ac:dyDescent="0.3"/>
    <row r="50" spans="1:8" ht="12.75" customHeight="1" x14ac:dyDescent="0.25">
      <c r="A50" s="385" t="s">
        <v>328</v>
      </c>
      <c r="B50" s="144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8" ht="12.75" customHeight="1" thickBot="1" x14ac:dyDescent="0.3">
      <c r="A51" s="148" t="s">
        <v>150</v>
      </c>
      <c r="B51" s="175">
        <f>+B47+B35+B23</f>
        <v>937.63000000000011</v>
      </c>
      <c r="C51" s="149">
        <f>+C47+C35+C23</f>
        <v>3012.3324374999997</v>
      </c>
      <c r="D51" s="149">
        <f>+D47+D35+D23</f>
        <v>6618.4590400000006</v>
      </c>
      <c r="E51" s="149">
        <f>+E47+E35+E23</f>
        <v>8760.3963999999996</v>
      </c>
      <c r="F51" s="150"/>
      <c r="G51" s="151"/>
      <c r="H51" s="41"/>
    </row>
    <row r="52" spans="1:8" ht="13.8" thickBot="1" x14ac:dyDescent="0.3"/>
    <row r="53" spans="1:8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8" ht="12.75" customHeight="1" thickBot="1" x14ac:dyDescent="0.3">
      <c r="A54" s="566">
        <v>0.1</v>
      </c>
      <c r="B54" s="185">
        <f>+A54*B51</f>
        <v>93.763000000000019</v>
      </c>
      <c r="C54" s="185">
        <f>+C51*A54</f>
        <v>301.23324374999999</v>
      </c>
      <c r="D54" s="185">
        <f>+D51*A54</f>
        <v>661.84590400000013</v>
      </c>
      <c r="E54" s="185">
        <f>+E51*A54</f>
        <v>876.03963999999996</v>
      </c>
      <c r="F54" s="186"/>
      <c r="G54" s="151"/>
    </row>
    <row r="55" spans="1:8" ht="12.75" customHeight="1" x14ac:dyDescent="0.25"/>
    <row r="56" spans="1:8" ht="12.75" customHeight="1" thickBot="1" x14ac:dyDescent="0.3"/>
    <row r="57" spans="1:8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8" ht="12.75" customHeight="1" x14ac:dyDescent="0.25">
      <c r="A58" s="86"/>
      <c r="B58" s="1"/>
      <c r="C58" s="1"/>
      <c r="D58" s="1"/>
      <c r="E58" s="1"/>
      <c r="F58" s="1"/>
      <c r="G58" s="88"/>
    </row>
    <row r="59" spans="1:8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8" ht="12.75" customHeight="1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8" ht="12.75" customHeight="1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8" ht="12.75" customHeight="1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497.68</v>
      </c>
      <c r="E62" s="204">
        <f>+D62*B62</f>
        <v>497.68</v>
      </c>
      <c r="F62" s="1"/>
      <c r="G62" s="88"/>
    </row>
    <row r="63" spans="1:8" ht="12.75" customHeight="1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8" ht="12.75" customHeight="1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275.75</v>
      </c>
      <c r="E64" s="204">
        <f>+D64*B64</f>
        <v>275.75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194">
        <f>+E64+E62+E60</f>
        <v>937.63000000000011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312</v>
      </c>
      <c r="D67" s="94"/>
      <c r="E67" s="203">
        <f>+E66*A67</f>
        <v>93.763000000000019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 topLeftCell="A40">
      <selection activeCell="A54" sqref="A54"/>
      <pageMargins left="0.70866141732283472" right="0.70866141732283472" top="0.78740157480314965" bottom="0.78740157480314965" header="0.31496062992125984" footer="0.31496062992125984"/>
      <pageSetup paperSize="9" scale="91" orientation="portrait" r:id="rId1"/>
    </customSheetView>
    <customSheetView guid="{BCF61E25-243C-4CAA-8913-0F558945A257}" showGridLines="0" showRowCol="0" fitToPage="1" topLeftCell="A40">
      <selection activeCell="A54" sqref="A54"/>
      <pageMargins left="0.70866141732283472" right="0.70866141732283472" top="0.78740157480314965" bottom="0.78740157480314965" header="0.31496062992125984" footer="0.31496062992125984"/>
      <pageSetup paperSize="9" scale="91" orientation="portrait" r:id="rId2"/>
    </customSheetView>
  </customSheetViews>
  <mergeCells count="3">
    <mergeCell ref="B12:E12"/>
    <mergeCell ref="B24:E24"/>
    <mergeCell ref="B36:E36"/>
  </mergeCells>
  <conditionalFormatting sqref="B13">
    <cfRule type="cellIs" dxfId="383" priority="24" stopIfTrue="1" operator="equal">
      <formula>$B$13</formula>
    </cfRule>
  </conditionalFormatting>
  <conditionalFormatting sqref="C13">
    <cfRule type="cellIs" dxfId="382" priority="23" stopIfTrue="1" operator="equal">
      <formula>$C$13</formula>
    </cfRule>
  </conditionalFormatting>
  <conditionalFormatting sqref="D13">
    <cfRule type="cellIs" dxfId="381" priority="22" stopIfTrue="1" operator="equal">
      <formula>$D$13</formula>
    </cfRule>
  </conditionalFormatting>
  <conditionalFormatting sqref="E13">
    <cfRule type="cellIs" dxfId="380" priority="21" stopIfTrue="1" operator="equal">
      <formula>$E$13</formula>
    </cfRule>
  </conditionalFormatting>
  <conditionalFormatting sqref="B25">
    <cfRule type="cellIs" dxfId="379" priority="20" stopIfTrue="1" operator="equal">
      <formula>$B$25</formula>
    </cfRule>
  </conditionalFormatting>
  <conditionalFormatting sqref="C25">
    <cfRule type="cellIs" dxfId="378" priority="19" stopIfTrue="1" operator="equal">
      <formula>$C$25</formula>
    </cfRule>
  </conditionalFormatting>
  <conditionalFormatting sqref="D25">
    <cfRule type="cellIs" dxfId="377" priority="18" stopIfTrue="1" operator="equal">
      <formula>$D$25</formula>
    </cfRule>
  </conditionalFormatting>
  <conditionalFormatting sqref="E25">
    <cfRule type="cellIs" dxfId="376" priority="17" stopIfTrue="1" operator="equal">
      <formula>$E$25</formula>
    </cfRule>
  </conditionalFormatting>
  <conditionalFormatting sqref="B37">
    <cfRule type="cellIs" dxfId="375" priority="16" stopIfTrue="1" operator="equal">
      <formula>$B$37</formula>
    </cfRule>
  </conditionalFormatting>
  <conditionalFormatting sqref="C37">
    <cfRule type="cellIs" dxfId="374" priority="15" stopIfTrue="1" operator="equal">
      <formula>$C$37</formula>
    </cfRule>
  </conditionalFormatting>
  <conditionalFormatting sqref="D37">
    <cfRule type="cellIs" dxfId="373" priority="14" stopIfTrue="1" operator="equal">
      <formula>$D$37</formula>
    </cfRule>
  </conditionalFormatting>
  <conditionalFormatting sqref="E37">
    <cfRule type="cellIs" dxfId="372" priority="13" stopIfTrue="1" operator="equal">
      <formula>$E$37</formula>
    </cfRule>
  </conditionalFormatting>
  <conditionalFormatting sqref="C60">
    <cfRule type="cellIs" dxfId="371" priority="9" stopIfTrue="1" operator="equal">
      <formula>$E$13</formula>
    </cfRule>
    <cfRule type="cellIs" dxfId="370" priority="10" stopIfTrue="1" operator="equal">
      <formula>$D$13</formula>
    </cfRule>
    <cfRule type="cellIs" dxfId="369" priority="11" stopIfTrue="1" operator="equal">
      <formula>$C$13</formula>
    </cfRule>
    <cfRule type="cellIs" dxfId="368" priority="12" stopIfTrue="1" operator="equal">
      <formula>$B$13</formula>
    </cfRule>
  </conditionalFormatting>
  <conditionalFormatting sqref="C62">
    <cfRule type="cellIs" dxfId="367" priority="5" stopIfTrue="1" operator="equal">
      <formula>$E$25</formula>
    </cfRule>
    <cfRule type="cellIs" dxfId="366" priority="6" stopIfTrue="1" operator="equal">
      <formula>$D$25</formula>
    </cfRule>
    <cfRule type="cellIs" dxfId="365" priority="7" stopIfTrue="1" operator="equal">
      <formula>$C$25</formula>
    </cfRule>
    <cfRule type="cellIs" dxfId="364" priority="8" stopIfTrue="1" operator="equal">
      <formula>$B$25</formula>
    </cfRule>
  </conditionalFormatting>
  <conditionalFormatting sqref="C64">
    <cfRule type="cellIs" dxfId="363" priority="1" stopIfTrue="1" operator="equal">
      <formula>$E$13</formula>
    </cfRule>
    <cfRule type="cellIs" dxfId="362" priority="2" stopIfTrue="1" operator="equal">
      <formula>$D$13</formula>
    </cfRule>
    <cfRule type="cellIs" dxfId="361" priority="3" stopIfTrue="1" operator="equal">
      <formula>$C$13</formula>
    </cfRule>
    <cfRule type="cellIs" dxfId="360" priority="4" stopIfTrue="1" operator="equal">
      <formula>$B$13</formula>
    </cfRule>
  </conditionalFormatting>
  <dataValidations count="1">
    <dataValidation type="list" allowBlank="1" showInputMessage="1" showErrorMessage="1" sqref="C60 C62 C64">
      <formula1>$B$13:$E$13</formula1>
    </dataValidation>
  </dataValidations>
  <pageMargins left="0.70866141732283472" right="0.70866141732283472" top="0.78740157480314965" bottom="0.78740157480314965" header="0.31496062992125984" footer="0.31496062992125984"/>
  <pageSetup paperSize="9" scale="91" orientation="portrait" r:id="rId3"/>
  <ignoredErrors>
    <ignoredError sqref="G12 G24 G36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151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39</v>
      </c>
      <c r="C3" s="214"/>
      <c r="D3" s="214"/>
      <c r="E3" s="214"/>
      <c r="F3" s="218"/>
      <c r="G3" s="215"/>
    </row>
    <row r="4" spans="1:12" x14ac:dyDescent="0.25">
      <c r="A4" s="219"/>
      <c r="B4" s="220" t="s">
        <v>40</v>
      </c>
      <c r="C4" s="213"/>
      <c r="D4" s="213"/>
      <c r="E4" s="213"/>
      <c r="F4" s="213"/>
      <c r="G4" s="221"/>
    </row>
    <row r="5" spans="1:12" ht="18.75" customHeight="1" x14ac:dyDescent="0.25">
      <c r="A5" s="216" t="s">
        <v>10</v>
      </c>
      <c r="B5" s="217" t="s">
        <v>56</v>
      </c>
      <c r="C5" s="214"/>
      <c r="D5" s="214"/>
      <c r="E5" s="214"/>
      <c r="F5" s="218"/>
      <c r="G5" s="215"/>
    </row>
    <row r="6" spans="1:12" x14ac:dyDescent="0.25">
      <c r="A6" s="216"/>
      <c r="B6" s="223" t="s">
        <v>43</v>
      </c>
      <c r="C6" s="214"/>
      <c r="D6" s="214"/>
      <c r="E6" s="214"/>
      <c r="F6" s="218"/>
      <c r="G6" s="215"/>
    </row>
    <row r="7" spans="1:12" ht="20.25" customHeight="1" x14ac:dyDescent="0.25">
      <c r="A7" s="216" t="s">
        <v>12</v>
      </c>
      <c r="B7" s="217" t="s">
        <v>24</v>
      </c>
      <c r="C7" s="214"/>
      <c r="D7" s="214"/>
      <c r="E7" s="214"/>
      <c r="F7" s="218"/>
      <c r="G7" s="215"/>
    </row>
    <row r="8" spans="1:12" x14ac:dyDescent="0.25">
      <c r="A8" s="216"/>
      <c r="B8" s="223" t="s">
        <v>23</v>
      </c>
      <c r="C8" s="214"/>
      <c r="D8" s="214"/>
      <c r="E8" s="214"/>
      <c r="F8" s="218"/>
      <c r="G8" s="215"/>
    </row>
    <row r="9" spans="1:12" x14ac:dyDescent="0.25">
      <c r="A9" s="226"/>
      <c r="B9" s="227"/>
      <c r="C9" s="228"/>
      <c r="D9" s="229"/>
      <c r="E9" s="229"/>
      <c r="F9" s="230"/>
      <c r="G9" s="231"/>
    </row>
    <row r="10" spans="1:12" x14ac:dyDescent="0.25">
      <c r="A10" s="2"/>
      <c r="B10" s="2"/>
      <c r="C10" s="2"/>
      <c r="D10" s="2"/>
      <c r="E10" s="2"/>
      <c r="F10" s="2"/>
      <c r="G10" s="2"/>
    </row>
    <row r="11" spans="1:12" ht="13.8" thickBot="1" x14ac:dyDescent="0.3">
      <c r="A11" s="2"/>
      <c r="B11" s="2"/>
      <c r="C11" s="2"/>
      <c r="D11" s="2"/>
      <c r="E11" s="2"/>
      <c r="F11" s="2"/>
      <c r="G11" s="2"/>
    </row>
    <row r="12" spans="1:12" x14ac:dyDescent="0.25">
      <c r="A12" s="287" t="s">
        <v>8</v>
      </c>
      <c r="B12" s="595" t="s">
        <v>39</v>
      </c>
      <c r="C12" s="594"/>
      <c r="D12" s="594"/>
      <c r="E12" s="594"/>
      <c r="F12" s="594"/>
      <c r="G12" s="289" t="s">
        <v>62</v>
      </c>
    </row>
    <row r="13" spans="1:12" s="1" customFormat="1" x14ac:dyDescent="0.25">
      <c r="A13" s="59"/>
      <c r="B13" s="497" t="s">
        <v>278</v>
      </c>
      <c r="C13" s="498" t="s">
        <v>33</v>
      </c>
      <c r="D13" s="499" t="s">
        <v>6</v>
      </c>
      <c r="E13" s="500" t="s">
        <v>20</v>
      </c>
      <c r="F13" s="18"/>
      <c r="G13" s="60"/>
      <c r="I13" s="17"/>
      <c r="J13" s="17"/>
      <c r="K13" s="17"/>
      <c r="L13" s="51"/>
    </row>
    <row r="14" spans="1:12" x14ac:dyDescent="0.25">
      <c r="A14" s="83" t="s">
        <v>26</v>
      </c>
      <c r="B14" s="179" t="str">
        <f>+'114'!C13</f>
        <v xml:space="preserve"> - </v>
      </c>
      <c r="C14" s="137" t="str">
        <f>+'114'!C23</f>
        <v xml:space="preserve"> - </v>
      </c>
      <c r="D14" s="137" t="str">
        <f>+'114'!C33</f>
        <v xml:space="preserve"> - </v>
      </c>
      <c r="E14" s="137" t="str">
        <f>+'114'!C43</f>
        <v>ab 45</v>
      </c>
      <c r="F14" s="33" t="s">
        <v>19</v>
      </c>
      <c r="G14" s="60"/>
      <c r="H14" s="14"/>
      <c r="I14" s="17"/>
      <c r="J14" s="21"/>
      <c r="K14" s="21"/>
      <c r="L14" s="51"/>
    </row>
    <row r="15" spans="1:12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21"/>
      <c r="J15" s="21"/>
      <c r="K15" s="21"/>
      <c r="L15" s="51"/>
    </row>
    <row r="16" spans="1:12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1"/>
      <c r="K16" s="21"/>
      <c r="L16" s="51"/>
    </row>
    <row r="17" spans="1:12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44"/>
      <c r="I17" s="17"/>
      <c r="J17" s="17"/>
      <c r="K17" s="17"/>
      <c r="L17" s="51"/>
    </row>
    <row r="18" spans="1:12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I18" s="28"/>
      <c r="J18" s="28"/>
      <c r="K18" s="28"/>
      <c r="L18" s="51"/>
    </row>
    <row r="19" spans="1:12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9"/>
      <c r="J19" s="29"/>
      <c r="K19" s="29"/>
      <c r="L19" s="51"/>
    </row>
    <row r="20" spans="1:12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H20" s="14"/>
      <c r="I20" s="17"/>
      <c r="J20" s="17"/>
      <c r="K20" s="17"/>
      <c r="L20" s="51"/>
    </row>
    <row r="21" spans="1:12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17"/>
      <c r="K21" s="17"/>
      <c r="L21" s="51"/>
    </row>
    <row r="22" spans="1:12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H22" s="41"/>
      <c r="I22" s="17"/>
      <c r="J22" s="17"/>
      <c r="K22" s="51"/>
      <c r="L22" s="51"/>
    </row>
    <row r="23" spans="1:12" s="410" customFormat="1" ht="17.25" customHeight="1" x14ac:dyDescent="0.25">
      <c r="A23" s="514"/>
      <c r="B23" s="537">
        <f>+'114'!G12</f>
        <v>164.2</v>
      </c>
      <c r="C23" s="537">
        <f>+'114'!G22</f>
        <v>270.11350000000004</v>
      </c>
      <c r="D23" s="522">
        <f>+'114'!G32</f>
        <v>544.97770000000003</v>
      </c>
      <c r="E23" s="522">
        <f>+'114'!G42</f>
        <v>1036.9743999999998</v>
      </c>
      <c r="F23" s="477"/>
      <c r="G23" s="517"/>
      <c r="I23" s="441"/>
      <c r="J23" s="441"/>
      <c r="K23" s="441"/>
      <c r="L23" s="441"/>
    </row>
    <row r="24" spans="1:12" x14ac:dyDescent="0.25">
      <c r="A24" s="272" t="s">
        <v>10</v>
      </c>
      <c r="B24" s="600" t="s">
        <v>56</v>
      </c>
      <c r="C24" s="592"/>
      <c r="D24" s="592"/>
      <c r="E24" s="592"/>
      <c r="F24" s="592"/>
      <c r="G24" s="290" t="s">
        <v>60</v>
      </c>
      <c r="I24" s="51"/>
      <c r="J24" s="17"/>
      <c r="K24" s="51"/>
      <c r="L24" s="51"/>
    </row>
    <row r="25" spans="1:12" s="1" customFormat="1" x14ac:dyDescent="0.25">
      <c r="A25" s="59"/>
      <c r="B25" s="497" t="s">
        <v>278</v>
      </c>
      <c r="C25" s="498" t="s">
        <v>33</v>
      </c>
      <c r="D25" s="499" t="s">
        <v>6</v>
      </c>
      <c r="E25" s="500" t="s">
        <v>20</v>
      </c>
      <c r="F25" s="18"/>
      <c r="G25" s="60"/>
      <c r="I25" s="51"/>
      <c r="J25" s="17"/>
      <c r="K25" s="21"/>
      <c r="L25" s="51"/>
    </row>
    <row r="26" spans="1:12" x14ac:dyDescent="0.25">
      <c r="A26" s="83" t="s">
        <v>26</v>
      </c>
      <c r="B26" s="179" t="str">
        <f>+'322'!C12</f>
        <v xml:space="preserve"> - </v>
      </c>
      <c r="C26" s="137" t="str">
        <f>+'322'!C22</f>
        <v xml:space="preserve"> - </v>
      </c>
      <c r="D26" s="137" t="str">
        <f>+'322'!C32</f>
        <v xml:space="preserve"> - </v>
      </c>
      <c r="E26" s="137" t="str">
        <f>+'322'!C42</f>
        <v>ab 45</v>
      </c>
      <c r="F26" s="33" t="s">
        <v>19</v>
      </c>
      <c r="G26" s="60"/>
      <c r="I26" s="51"/>
      <c r="J26" s="21"/>
      <c r="K26" s="21"/>
      <c r="L26" s="51"/>
    </row>
    <row r="27" spans="1:12" x14ac:dyDescent="0.25">
      <c r="A27" s="84" t="s">
        <v>100</v>
      </c>
      <c r="B27" s="178" t="str">
        <f>+'322'!C13</f>
        <v xml:space="preserve"> - </v>
      </c>
      <c r="C27" s="139" t="str">
        <f>+'322'!C23</f>
        <v xml:space="preserve"> - </v>
      </c>
      <c r="D27" s="139" t="str">
        <f>+'322'!C33</f>
        <v>hoch</v>
      </c>
      <c r="E27" s="139" t="str">
        <f>+'322'!C43</f>
        <v>hoch</v>
      </c>
      <c r="F27" s="33"/>
      <c r="G27" s="60"/>
      <c r="I27" s="51"/>
      <c r="J27" s="21"/>
      <c r="K27" s="21"/>
      <c r="L27" s="51"/>
    </row>
    <row r="28" spans="1:12" x14ac:dyDescent="0.25">
      <c r="A28" s="83" t="s">
        <v>5</v>
      </c>
      <c r="B28" s="178" t="str">
        <f>+'322'!C14</f>
        <v xml:space="preserve"> - </v>
      </c>
      <c r="C28" s="139" t="str">
        <f>+'322'!C24</f>
        <v>labil</v>
      </c>
      <c r="D28" s="139" t="str">
        <f>+'322'!C34</f>
        <v>labil</v>
      </c>
      <c r="E28" s="139" t="str">
        <f>+'322'!C44</f>
        <v>labil</v>
      </c>
      <c r="F28" s="34"/>
      <c r="G28" s="60"/>
      <c r="I28" s="51"/>
      <c r="J28" s="21"/>
      <c r="K28" s="21"/>
      <c r="L28" s="51"/>
    </row>
    <row r="29" spans="1:12" x14ac:dyDescent="0.25">
      <c r="A29" s="84" t="s">
        <v>46</v>
      </c>
      <c r="B29" s="178" t="str">
        <f>+'322'!C15</f>
        <v xml:space="preserve"> - </v>
      </c>
      <c r="C29" s="139" t="str">
        <f>+'322'!C25</f>
        <v>uneben</v>
      </c>
      <c r="D29" s="139" t="str">
        <f>+'322'!C35</f>
        <v>uneben</v>
      </c>
      <c r="E29" s="139" t="str">
        <f>+'322'!C45</f>
        <v xml:space="preserve"> - </v>
      </c>
      <c r="F29" s="34"/>
      <c r="G29" s="60"/>
      <c r="I29" s="51"/>
      <c r="J29" s="46"/>
      <c r="K29" s="46"/>
      <c r="L29" s="51"/>
    </row>
    <row r="30" spans="1:12" x14ac:dyDescent="0.25">
      <c r="A30" s="83" t="s">
        <v>28</v>
      </c>
      <c r="B30" s="178" t="str">
        <f>+'322'!C16</f>
        <v xml:space="preserve"> - </v>
      </c>
      <c r="C30" s="139" t="str">
        <f>+'322'!C26</f>
        <v xml:space="preserve"> - </v>
      </c>
      <c r="D30" s="139" t="str">
        <f>+'322'!C36</f>
        <v xml:space="preserve"> - </v>
      </c>
      <c r="E30" s="139" t="str">
        <f>+'322'!C46</f>
        <v xml:space="preserve"> - </v>
      </c>
      <c r="F30" s="33" t="s">
        <v>25</v>
      </c>
      <c r="G30" s="60"/>
      <c r="I30" s="51"/>
      <c r="J30" s="47"/>
      <c r="K30" s="47"/>
      <c r="L30" s="51"/>
    </row>
    <row r="31" spans="1:12" x14ac:dyDescent="0.25">
      <c r="A31" s="84" t="s">
        <v>4</v>
      </c>
      <c r="B31" s="178" t="str">
        <f>+'322'!C17</f>
        <v xml:space="preserve"> - </v>
      </c>
      <c r="C31" s="139" t="str">
        <f>+'322'!C27</f>
        <v xml:space="preserve"> - </v>
      </c>
      <c r="D31" s="139" t="str">
        <f>+'322'!C37</f>
        <v xml:space="preserve"> - </v>
      </c>
      <c r="E31" s="139" t="str">
        <f>+'322'!C47</f>
        <v xml:space="preserve"> - </v>
      </c>
      <c r="F31" s="33" t="s">
        <v>19</v>
      </c>
      <c r="G31" s="60"/>
      <c r="I31" s="51"/>
      <c r="J31" s="48"/>
      <c r="K31" s="49"/>
      <c r="L31" s="51"/>
    </row>
    <row r="32" spans="1:12" x14ac:dyDescent="0.25">
      <c r="A32" s="84" t="s">
        <v>29</v>
      </c>
      <c r="B32" s="178">
        <f>+'322'!C18</f>
        <v>2</v>
      </c>
      <c r="C32" s="139" t="str">
        <f>+'322'!C28</f>
        <v>&gt; 1</v>
      </c>
      <c r="D32" s="139" t="str">
        <f>+'322'!C38</f>
        <v>0,5-1,0</v>
      </c>
      <c r="E32" s="139" t="str">
        <f>+'322'!C48</f>
        <v>0,1-0,5</v>
      </c>
      <c r="F32" s="33" t="s">
        <v>32</v>
      </c>
      <c r="G32" s="60"/>
      <c r="I32" s="17"/>
      <c r="J32" s="21"/>
      <c r="K32" s="21"/>
      <c r="L32" s="51"/>
    </row>
    <row r="33" spans="1:12" x14ac:dyDescent="0.25">
      <c r="A33" s="84" t="s">
        <v>31</v>
      </c>
      <c r="B33" s="178" t="str">
        <f>+'322'!C19</f>
        <v xml:space="preserve"> - </v>
      </c>
      <c r="C33" s="139" t="str">
        <f>+'322'!C29</f>
        <v xml:space="preserve"> - </v>
      </c>
      <c r="D33" s="139" t="str">
        <f>+'322'!C39</f>
        <v xml:space="preserve"> - </v>
      </c>
      <c r="E33" s="139" t="str">
        <f>+'322'!C49</f>
        <v xml:space="preserve"> - </v>
      </c>
      <c r="F33" s="33" t="s">
        <v>17</v>
      </c>
      <c r="G33" s="60"/>
      <c r="I33" s="51"/>
      <c r="J33" s="17"/>
      <c r="K33" s="17"/>
      <c r="L33" s="51"/>
    </row>
    <row r="34" spans="1:12" ht="13.8" thickBot="1" x14ac:dyDescent="0.3">
      <c r="A34" s="85" t="s">
        <v>35</v>
      </c>
      <c r="B34" s="548" t="str">
        <f>+'322'!C20</f>
        <v xml:space="preserve"> - </v>
      </c>
      <c r="C34" s="143" t="str">
        <f>+'322'!C30</f>
        <v>bis 1,6</v>
      </c>
      <c r="D34" s="143" t="str">
        <f>+'322'!C40</f>
        <v>bis 1,6</v>
      </c>
      <c r="E34" s="143" t="str">
        <f>+'322'!C50</f>
        <v>bis 1,6</v>
      </c>
      <c r="F34" s="35" t="s">
        <v>36</v>
      </c>
      <c r="G34" s="62"/>
      <c r="H34" s="41"/>
      <c r="I34" s="51"/>
      <c r="J34" s="51"/>
      <c r="K34" s="51"/>
      <c r="L34" s="51"/>
    </row>
    <row r="35" spans="1:12" s="410" customFormat="1" ht="17.25" customHeight="1" x14ac:dyDescent="0.25">
      <c r="A35" s="520"/>
      <c r="B35" s="537">
        <f>+'322'!G11</f>
        <v>169.89999999999998</v>
      </c>
      <c r="C35" s="537">
        <f>+'322'!G21</f>
        <v>302.6635</v>
      </c>
      <c r="D35" s="522">
        <f>+'322'!G31</f>
        <v>571.44849999999997</v>
      </c>
      <c r="E35" s="522">
        <f>+'322'!G41</f>
        <v>759.59799999999984</v>
      </c>
      <c r="F35" s="524"/>
      <c r="G35" s="525"/>
      <c r="I35" s="441"/>
      <c r="J35" s="441"/>
      <c r="K35" s="441"/>
      <c r="L35" s="441"/>
    </row>
    <row r="36" spans="1:12" x14ac:dyDescent="0.25">
      <c r="A36" s="272" t="s">
        <v>12</v>
      </c>
      <c r="B36" s="600" t="s">
        <v>24</v>
      </c>
      <c r="C36" s="592"/>
      <c r="D36" s="592"/>
      <c r="E36" s="592"/>
      <c r="F36" s="592"/>
      <c r="G36" s="290" t="s">
        <v>59</v>
      </c>
      <c r="I36" s="17"/>
      <c r="J36" s="17"/>
      <c r="K36" s="17"/>
      <c r="L36" s="51"/>
    </row>
    <row r="37" spans="1:12" s="1" customFormat="1" x14ac:dyDescent="0.25">
      <c r="A37" s="59"/>
      <c r="B37" s="497" t="s">
        <v>278</v>
      </c>
      <c r="C37" s="498" t="s">
        <v>33</v>
      </c>
      <c r="D37" s="499" t="s">
        <v>6</v>
      </c>
      <c r="E37" s="500" t="s">
        <v>20</v>
      </c>
      <c r="F37" s="18"/>
      <c r="G37" s="60"/>
      <c r="H37" s="91"/>
      <c r="I37" s="17"/>
      <c r="J37" s="21"/>
      <c r="K37" s="21"/>
      <c r="L37" s="51"/>
    </row>
    <row r="38" spans="1:12" x14ac:dyDescent="0.25">
      <c r="A38" s="83" t="s">
        <v>26</v>
      </c>
      <c r="B38" s="178" t="str">
        <f>+'331'!C11</f>
        <v xml:space="preserve"> - </v>
      </c>
      <c r="C38" s="137" t="str">
        <f>+'331'!C21</f>
        <v xml:space="preserve"> - </v>
      </c>
      <c r="D38" s="137" t="str">
        <f>+'331'!C31</f>
        <v>ab 35</v>
      </c>
      <c r="E38" s="137" t="str">
        <f>+'331'!C41</f>
        <v xml:space="preserve"> - </v>
      </c>
      <c r="F38" s="33" t="s">
        <v>19</v>
      </c>
      <c r="G38" s="60"/>
      <c r="I38" s="21"/>
      <c r="J38" s="21"/>
      <c r="K38" s="21"/>
      <c r="L38" s="51"/>
    </row>
    <row r="39" spans="1:12" x14ac:dyDescent="0.25">
      <c r="A39" s="84" t="s">
        <v>100</v>
      </c>
      <c r="B39" s="178" t="str">
        <f>+'331'!C12</f>
        <v xml:space="preserve"> - </v>
      </c>
      <c r="C39" s="139" t="str">
        <f>+'331'!C22</f>
        <v xml:space="preserve"> - </v>
      </c>
      <c r="D39" s="139" t="str">
        <f>+'331'!C32</f>
        <v xml:space="preserve"> - </v>
      </c>
      <c r="E39" s="139" t="str">
        <f>+'331'!C42</f>
        <v xml:space="preserve"> - </v>
      </c>
      <c r="F39" s="33"/>
      <c r="G39" s="60"/>
      <c r="I39" s="21"/>
      <c r="J39" s="21"/>
      <c r="K39" s="21"/>
      <c r="L39" s="51"/>
    </row>
    <row r="40" spans="1:12" x14ac:dyDescent="0.25">
      <c r="A40" s="83" t="s">
        <v>5</v>
      </c>
      <c r="B40" s="178" t="str">
        <f>+'331'!C13</f>
        <v xml:space="preserve"> - </v>
      </c>
      <c r="C40" s="139" t="str">
        <f>+'331'!C23</f>
        <v xml:space="preserve"> - </v>
      </c>
      <c r="D40" s="139" t="str">
        <f>+'331'!C33</f>
        <v xml:space="preserve"> - </v>
      </c>
      <c r="E40" s="139" t="str">
        <f>+'331'!C43</f>
        <v xml:space="preserve"> - </v>
      </c>
      <c r="F40" s="34"/>
      <c r="G40" s="60"/>
      <c r="H40" s="21"/>
      <c r="I40" s="17"/>
      <c r="J40" s="17"/>
      <c r="K40" s="21"/>
      <c r="L40" s="51"/>
    </row>
    <row r="41" spans="1:12" x14ac:dyDescent="0.25">
      <c r="A41" s="84" t="s">
        <v>46</v>
      </c>
      <c r="B41" s="178" t="str">
        <f>+'331'!C14</f>
        <v xml:space="preserve"> - </v>
      </c>
      <c r="C41" s="139" t="str">
        <f>+'331'!C24</f>
        <v xml:space="preserve"> - </v>
      </c>
      <c r="D41" s="139" t="str">
        <f>+'331'!C34</f>
        <v xml:space="preserve"> - </v>
      </c>
      <c r="E41" s="139" t="str">
        <f>+'331'!C44</f>
        <v xml:space="preserve"> - </v>
      </c>
      <c r="F41" s="34"/>
      <c r="G41" s="60"/>
      <c r="I41" s="28"/>
      <c r="J41" s="28"/>
      <c r="K41" s="28"/>
      <c r="L41" s="51"/>
    </row>
    <row r="42" spans="1:12" x14ac:dyDescent="0.25">
      <c r="A42" s="83" t="s">
        <v>28</v>
      </c>
      <c r="B42" s="178">
        <f>+'331'!C15</f>
        <v>15</v>
      </c>
      <c r="C42" s="139" t="str">
        <f>+'331'!C25</f>
        <v>15 bis 50</v>
      </c>
      <c r="D42" s="139" t="str">
        <f>+'331'!C35</f>
        <v>15 bis 50</v>
      </c>
      <c r="E42" s="139" t="str">
        <f>+'331'!C45</f>
        <v>50 bis 100</v>
      </c>
      <c r="F42" s="33" t="s">
        <v>25</v>
      </c>
      <c r="G42" s="60"/>
      <c r="H42" s="14"/>
      <c r="I42" s="29"/>
      <c r="J42" s="29"/>
      <c r="K42" s="29"/>
      <c r="L42" s="51"/>
    </row>
    <row r="43" spans="1:12" x14ac:dyDescent="0.25">
      <c r="A43" s="84" t="s">
        <v>4</v>
      </c>
      <c r="B43" s="178">
        <f>+'331'!C16</f>
        <v>20</v>
      </c>
      <c r="C43" s="139" t="str">
        <f>+'331'!C26</f>
        <v>20 bis 40</v>
      </c>
      <c r="D43" s="139" t="str">
        <f>+'331'!C36</f>
        <v>20 bis 40</v>
      </c>
      <c r="E43" s="139" t="str">
        <f>+'331'!C46</f>
        <v>&gt; 40</v>
      </c>
      <c r="F43" s="33" t="s">
        <v>19</v>
      </c>
      <c r="G43" s="60"/>
      <c r="I43" s="17"/>
      <c r="J43" s="17"/>
      <c r="K43" s="17"/>
      <c r="L43" s="51"/>
    </row>
    <row r="44" spans="1:12" x14ac:dyDescent="0.25">
      <c r="A44" s="84" t="s">
        <v>29</v>
      </c>
      <c r="B44" s="178">
        <f>+'331'!C17</f>
        <v>0.1</v>
      </c>
      <c r="C44" s="139" t="str">
        <f>+'331'!C27</f>
        <v>0,1 bis 0,5</v>
      </c>
      <c r="D44" s="139" t="str">
        <f>+'331'!C37</f>
        <v>&gt; 0,5</v>
      </c>
      <c r="E44" s="139" t="str">
        <f>+'331'!C47</f>
        <v>&gt; 0,5</v>
      </c>
      <c r="F44" s="33" t="s">
        <v>32</v>
      </c>
      <c r="G44" s="60"/>
      <c r="H44" s="14"/>
      <c r="I44" s="17"/>
      <c r="J44" s="17"/>
      <c r="K44" s="17"/>
      <c r="L44" s="51"/>
    </row>
    <row r="45" spans="1:12" x14ac:dyDescent="0.25">
      <c r="A45" s="84" t="s">
        <v>31</v>
      </c>
      <c r="B45" s="178" t="str">
        <f>+'331'!C18</f>
        <v xml:space="preserve"> - </v>
      </c>
      <c r="C45" s="139" t="str">
        <f>+'331'!C28</f>
        <v xml:space="preserve"> - </v>
      </c>
      <c r="D45" s="139" t="str">
        <f>+'331'!C38</f>
        <v xml:space="preserve"> - </v>
      </c>
      <c r="E45" s="139" t="str">
        <f>+'331'!C48</f>
        <v xml:space="preserve"> - </v>
      </c>
      <c r="F45" s="33" t="s">
        <v>17</v>
      </c>
      <c r="G45" s="60"/>
      <c r="I45" s="17"/>
      <c r="J45" s="17"/>
      <c r="K45" s="17"/>
      <c r="L45" s="17"/>
    </row>
    <row r="46" spans="1:12" ht="13.8" thickBot="1" x14ac:dyDescent="0.3">
      <c r="A46" s="85" t="s">
        <v>211</v>
      </c>
      <c r="B46" s="548" t="str">
        <f>+'331'!C19</f>
        <v>nein</v>
      </c>
      <c r="C46" s="143" t="str">
        <f>+'331'!C29</f>
        <v>nein</v>
      </c>
      <c r="D46" s="143" t="str">
        <f>+'331'!C39</f>
        <v>nein</v>
      </c>
      <c r="E46" s="143" t="str">
        <f>+'331'!C49</f>
        <v>nein</v>
      </c>
      <c r="F46" s="35" t="s">
        <v>36</v>
      </c>
      <c r="G46" s="62"/>
    </row>
    <row r="47" spans="1:12" s="410" customFormat="1" ht="17.25" customHeight="1" thickBot="1" x14ac:dyDescent="0.3">
      <c r="A47" s="549"/>
      <c r="B47" s="527">
        <f>+'331'!G10</f>
        <v>206.8</v>
      </c>
      <c r="C47" s="527">
        <f>+'331'!G20</f>
        <v>990.05000000000007</v>
      </c>
      <c r="D47" s="527">
        <f>+'331'!G30</f>
        <v>2200.3520000000003</v>
      </c>
      <c r="E47" s="527">
        <f>+'331'!G40</f>
        <v>4014.2144000000003</v>
      </c>
      <c r="F47" s="550"/>
      <c r="G47" s="551"/>
      <c r="H47" s="442"/>
      <c r="J47" s="442"/>
      <c r="K47" s="442"/>
      <c r="L47" s="442"/>
    </row>
    <row r="48" spans="1:12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44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152</v>
      </c>
      <c r="B51" s="175">
        <f>+B47+B35+B23</f>
        <v>540.9</v>
      </c>
      <c r="C51" s="149">
        <f>+C47+C35+C23</f>
        <v>1562.8270000000002</v>
      </c>
      <c r="D51" s="149">
        <f>+D47+D35+D23</f>
        <v>3316.7782000000002</v>
      </c>
      <c r="E51" s="149">
        <f>+E47+E35+E23</f>
        <v>5810.7867999999999</v>
      </c>
      <c r="F51" s="150"/>
      <c r="G51" s="151"/>
    </row>
    <row r="52" spans="1:7" ht="13.8" thickBot="1" x14ac:dyDescent="0.3"/>
    <row r="53" spans="1:7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2.75" customHeight="1" thickBot="1" x14ac:dyDescent="0.3">
      <c r="A54" s="566">
        <v>0.1</v>
      </c>
      <c r="B54" s="185">
        <f>+A54*B51</f>
        <v>54.09</v>
      </c>
      <c r="C54" s="185">
        <f>+C51*A54</f>
        <v>156.28270000000003</v>
      </c>
      <c r="D54" s="185">
        <f>+D51*A54</f>
        <v>331.67782000000005</v>
      </c>
      <c r="E54" s="185">
        <f>+E51*A54</f>
        <v>581.07867999999996</v>
      </c>
      <c r="F54" s="186"/>
      <c r="G54" s="151"/>
    </row>
    <row r="55" spans="1:7" ht="12.75" customHeight="1" x14ac:dyDescent="0.25"/>
    <row r="56" spans="1:7" ht="12.75" customHeight="1" thickBot="1" x14ac:dyDescent="0.3"/>
    <row r="57" spans="1:7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ht="12.75" customHeight="1" x14ac:dyDescent="0.25">
      <c r="A58" s="86"/>
      <c r="B58" s="1"/>
      <c r="C58" s="1"/>
      <c r="D58" s="1"/>
      <c r="E58" s="1"/>
      <c r="F58" s="1"/>
      <c r="G58" s="88"/>
    </row>
    <row r="59" spans="1:7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ht="12.75" customHeight="1" x14ac:dyDescent="0.25">
      <c r="A60" s="200" t="s">
        <v>302</v>
      </c>
      <c r="B60" s="567">
        <v>1</v>
      </c>
      <c r="C60" s="568" t="s">
        <v>278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7" ht="12.75" customHeight="1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7" ht="12.75" customHeight="1" x14ac:dyDescent="0.25">
      <c r="A62" s="200" t="s">
        <v>10</v>
      </c>
      <c r="B62" s="567">
        <v>1</v>
      </c>
      <c r="C62" s="568" t="s">
        <v>278</v>
      </c>
      <c r="D62" s="204">
        <f>IF(C62=B25,B35,IF(C62=C25,C35,IF(C62=D25,D35,IF(C62=E25,E35,"Fehler"))))</f>
        <v>169.89999999999998</v>
      </c>
      <c r="E62" s="204">
        <f>+D62*B62</f>
        <v>169.89999999999998</v>
      </c>
      <c r="F62" s="1"/>
      <c r="G62" s="88"/>
    </row>
    <row r="63" spans="1:7" ht="12.75" customHeight="1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7" ht="12.75" customHeight="1" x14ac:dyDescent="0.25">
      <c r="A64" s="200" t="s">
        <v>12</v>
      </c>
      <c r="B64" s="567">
        <v>1</v>
      </c>
      <c r="C64" s="568" t="s">
        <v>278</v>
      </c>
      <c r="D64" s="204">
        <f>IF(C64=B37,B47,IF(C64=C37,C47,IF(C64=D37,D47,IF(C64=E37,E47,"Fehler"))))</f>
        <v>206.8</v>
      </c>
      <c r="E64" s="204">
        <f>+D64*B64</f>
        <v>206.8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194">
        <f>+E64+E62+E60</f>
        <v>540.9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312</v>
      </c>
      <c r="D67" s="94"/>
      <c r="E67" s="203">
        <f>+E66*A67</f>
        <v>54.09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3">
    <mergeCell ref="B12:F12"/>
    <mergeCell ref="B24:F24"/>
    <mergeCell ref="B36:F36"/>
  </mergeCells>
  <conditionalFormatting sqref="B13">
    <cfRule type="cellIs" dxfId="359" priority="32" stopIfTrue="1" operator="equal">
      <formula>$B$13</formula>
    </cfRule>
  </conditionalFormatting>
  <conditionalFormatting sqref="C13">
    <cfRule type="cellIs" dxfId="358" priority="31" stopIfTrue="1" operator="equal">
      <formula>$C$13</formula>
    </cfRule>
  </conditionalFormatting>
  <conditionalFormatting sqref="D13">
    <cfRule type="cellIs" dxfId="357" priority="30" stopIfTrue="1" operator="equal">
      <formula>$D$13</formula>
    </cfRule>
  </conditionalFormatting>
  <conditionalFormatting sqref="E13">
    <cfRule type="cellIs" dxfId="356" priority="29" stopIfTrue="1" operator="equal">
      <formula>$E$13</formula>
    </cfRule>
  </conditionalFormatting>
  <conditionalFormatting sqref="B25">
    <cfRule type="cellIs" dxfId="355" priority="28" stopIfTrue="1" operator="equal">
      <formula>$B$25</formula>
    </cfRule>
  </conditionalFormatting>
  <conditionalFormatting sqref="C25">
    <cfRule type="cellIs" dxfId="354" priority="27" stopIfTrue="1" operator="equal">
      <formula>$C$25</formula>
    </cfRule>
  </conditionalFormatting>
  <conditionalFormatting sqref="D25">
    <cfRule type="cellIs" dxfId="353" priority="26" stopIfTrue="1" operator="equal">
      <formula>$D$25</formula>
    </cfRule>
  </conditionalFormatting>
  <conditionalFormatting sqref="E25">
    <cfRule type="cellIs" dxfId="352" priority="25" stopIfTrue="1" operator="equal">
      <formula>$E$25</formula>
    </cfRule>
  </conditionalFormatting>
  <conditionalFormatting sqref="B37">
    <cfRule type="cellIs" dxfId="351" priority="24" stopIfTrue="1" operator="equal">
      <formula>$B$37</formula>
    </cfRule>
  </conditionalFormatting>
  <conditionalFormatting sqref="C37">
    <cfRule type="cellIs" dxfId="350" priority="23" stopIfTrue="1" operator="equal">
      <formula>$C$37</formula>
    </cfRule>
  </conditionalFormatting>
  <conditionalFormatting sqref="D37">
    <cfRule type="cellIs" dxfId="349" priority="22" stopIfTrue="1" operator="equal">
      <formula>$D$37</formula>
    </cfRule>
  </conditionalFormatting>
  <conditionalFormatting sqref="E37">
    <cfRule type="cellIs" dxfId="348" priority="21" stopIfTrue="1" operator="equal">
      <formula>$E$37</formula>
    </cfRule>
  </conditionalFormatting>
  <conditionalFormatting sqref="C60">
    <cfRule type="cellIs" dxfId="347" priority="17" stopIfTrue="1" operator="equal">
      <formula>$E$13</formula>
    </cfRule>
    <cfRule type="cellIs" dxfId="346" priority="18" stopIfTrue="1" operator="equal">
      <formula>$D$13</formula>
    </cfRule>
    <cfRule type="cellIs" dxfId="345" priority="19" stopIfTrue="1" operator="equal">
      <formula>$C$13</formula>
    </cfRule>
    <cfRule type="cellIs" dxfId="344" priority="20" stopIfTrue="1" operator="equal">
      <formula>$B$13</formula>
    </cfRule>
  </conditionalFormatting>
  <conditionalFormatting sqref="C62">
    <cfRule type="cellIs" dxfId="343" priority="5" stopIfTrue="1" operator="equal">
      <formula>$E$25</formula>
    </cfRule>
    <cfRule type="cellIs" dxfId="342" priority="6" stopIfTrue="1" operator="equal">
      <formula>$D$25</formula>
    </cfRule>
    <cfRule type="cellIs" dxfId="341" priority="7" stopIfTrue="1" operator="equal">
      <formula>$C$25</formula>
    </cfRule>
    <cfRule type="cellIs" dxfId="340" priority="8" stopIfTrue="1" operator="equal">
      <formula>$B$25</formula>
    </cfRule>
  </conditionalFormatting>
  <conditionalFormatting sqref="C64">
    <cfRule type="cellIs" dxfId="339" priority="1" stopIfTrue="1" operator="equal">
      <formula>$E$13</formula>
    </cfRule>
    <cfRule type="cellIs" dxfId="338" priority="2" stopIfTrue="1" operator="equal">
      <formula>$D$13</formula>
    </cfRule>
    <cfRule type="cellIs" dxfId="337" priority="3" stopIfTrue="1" operator="equal">
      <formula>$C$13</formula>
    </cfRule>
    <cfRule type="cellIs" dxfId="336" priority="4" stopIfTrue="1" operator="equal">
      <formula>$B$13</formula>
    </cfRule>
  </conditionalFormatting>
  <dataValidations count="1">
    <dataValidation type="list" allowBlank="1" showInputMessage="1" showErrorMessage="1" sqref="C60 C62 C64">
      <formula1>$B$13:$E$13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2 G24 G36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rgb="FFFFFF00"/>
    <pageSetUpPr fitToPage="1"/>
  </sheetPr>
  <dimension ref="A1:O71"/>
  <sheetViews>
    <sheetView showGridLines="0" showRowColHeaders="0" tabSelected="1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1" x14ac:dyDescent="0.25">
      <c r="A1" s="207" t="s">
        <v>165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39</v>
      </c>
      <c r="C3" s="214"/>
      <c r="D3" s="214"/>
      <c r="E3" s="214"/>
      <c r="F3" s="218"/>
      <c r="G3" s="215"/>
    </row>
    <row r="4" spans="1:11" x14ac:dyDescent="0.25">
      <c r="A4" s="219"/>
      <c r="B4" s="220" t="s">
        <v>40</v>
      </c>
      <c r="C4" s="213"/>
      <c r="D4" s="213"/>
      <c r="E4" s="213"/>
      <c r="F4" s="213"/>
      <c r="G4" s="221"/>
    </row>
    <row r="5" spans="1:11" ht="16.5" customHeight="1" x14ac:dyDescent="0.25">
      <c r="A5" s="216" t="s">
        <v>10</v>
      </c>
      <c r="B5" s="222" t="s">
        <v>44</v>
      </c>
      <c r="C5" s="214"/>
      <c r="D5" s="214"/>
      <c r="E5" s="214"/>
      <c r="F5" s="218"/>
      <c r="G5" s="215"/>
    </row>
    <row r="6" spans="1:11" x14ac:dyDescent="0.25">
      <c r="A6" s="216"/>
      <c r="B6" s="223" t="s">
        <v>43</v>
      </c>
      <c r="C6" s="214"/>
      <c r="D6" s="214"/>
      <c r="E6" s="214"/>
      <c r="F6" s="218"/>
      <c r="G6" s="215"/>
    </row>
    <row r="7" spans="1:11" ht="16.5" customHeight="1" x14ac:dyDescent="0.25">
      <c r="A7" s="216" t="s">
        <v>12</v>
      </c>
      <c r="B7" s="217" t="s">
        <v>80</v>
      </c>
      <c r="C7" s="214"/>
      <c r="D7" s="214"/>
      <c r="E7" s="214"/>
      <c r="F7" s="218"/>
      <c r="G7" s="215"/>
    </row>
    <row r="8" spans="1:11" x14ac:dyDescent="0.25">
      <c r="A8" s="216"/>
      <c r="B8" s="223" t="s">
        <v>147</v>
      </c>
      <c r="C8" s="214"/>
      <c r="D8" s="214"/>
      <c r="E8" s="214"/>
      <c r="F8" s="218"/>
      <c r="G8" s="215"/>
    </row>
    <row r="9" spans="1:11" x14ac:dyDescent="0.25">
      <c r="A9" s="226"/>
      <c r="B9" s="227"/>
      <c r="C9" s="228"/>
      <c r="D9" s="229"/>
      <c r="E9" s="229"/>
      <c r="F9" s="230"/>
      <c r="G9" s="231"/>
    </row>
    <row r="10" spans="1:11" x14ac:dyDescent="0.25">
      <c r="A10" s="2"/>
      <c r="B10" s="2"/>
      <c r="C10" s="2"/>
      <c r="D10" s="2"/>
      <c r="E10" s="2"/>
      <c r="F10" s="2"/>
      <c r="G10" s="2"/>
    </row>
    <row r="11" spans="1:11" ht="13.8" thickBot="1" x14ac:dyDescent="0.3">
      <c r="A11" s="2"/>
      <c r="B11" s="2"/>
      <c r="C11" s="2"/>
      <c r="D11" s="2"/>
      <c r="E11" s="2"/>
      <c r="F11" s="2"/>
      <c r="G11" s="2"/>
    </row>
    <row r="12" spans="1:11" x14ac:dyDescent="0.25">
      <c r="A12" s="287" t="s">
        <v>8</v>
      </c>
      <c r="B12" s="595" t="s">
        <v>39</v>
      </c>
      <c r="C12" s="594"/>
      <c r="D12" s="594"/>
      <c r="E12" s="594"/>
      <c r="F12" s="594"/>
      <c r="G12" s="289" t="s">
        <v>62</v>
      </c>
    </row>
    <row r="13" spans="1:11" s="1" customFormat="1" x14ac:dyDescent="0.25">
      <c r="A13" s="81"/>
      <c r="B13" s="497" t="s">
        <v>287</v>
      </c>
      <c r="C13" s="498" t="s">
        <v>33</v>
      </c>
      <c r="D13" s="499" t="s">
        <v>6</v>
      </c>
      <c r="E13" s="500" t="s">
        <v>20</v>
      </c>
      <c r="F13" s="82"/>
      <c r="G13" s="79"/>
    </row>
    <row r="14" spans="1:11" x14ac:dyDescent="0.25">
      <c r="A14" s="83" t="s">
        <v>26</v>
      </c>
      <c r="B14" s="179" t="str">
        <f>+'114'!C13</f>
        <v xml:space="preserve"> - </v>
      </c>
      <c r="C14" s="137" t="str">
        <f>+'114'!C23</f>
        <v xml:space="preserve"> - </v>
      </c>
      <c r="D14" s="137" t="str">
        <f>+'114'!C33</f>
        <v xml:space="preserve"> - </v>
      </c>
      <c r="E14" s="137" t="str">
        <f>+'114'!C43</f>
        <v>ab 45</v>
      </c>
      <c r="F14" s="33" t="s">
        <v>19</v>
      </c>
      <c r="G14" s="60"/>
      <c r="H14" s="14"/>
      <c r="I14" s="21"/>
      <c r="J14" s="27"/>
      <c r="K14" s="36"/>
    </row>
    <row r="15" spans="1:11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17"/>
      <c r="J15" s="27"/>
      <c r="K15" s="18"/>
    </row>
    <row r="16" spans="1:11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6"/>
      <c r="K16" s="36"/>
    </row>
    <row r="17" spans="1:11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44"/>
      <c r="I17" s="21"/>
      <c r="J17" s="34"/>
      <c r="K17" s="36"/>
    </row>
    <row r="18" spans="1:11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I18" s="17"/>
      <c r="J18" s="27"/>
      <c r="K18" s="18"/>
    </row>
    <row r="19" spans="1:11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8"/>
      <c r="J19" s="27"/>
      <c r="K19" s="18"/>
    </row>
    <row r="20" spans="1:11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I20" s="29"/>
      <c r="J20" s="27"/>
      <c r="K20" s="36"/>
    </row>
    <row r="21" spans="1:11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27"/>
      <c r="K21" s="18"/>
    </row>
    <row r="22" spans="1:11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I22" s="21"/>
      <c r="J22" s="27"/>
      <c r="K22" s="36"/>
    </row>
    <row r="23" spans="1:11" s="410" customFormat="1" ht="17.25" customHeight="1" x14ac:dyDescent="0.25">
      <c r="A23" s="514"/>
      <c r="B23" s="557">
        <f>+'114'!G12</f>
        <v>164.2</v>
      </c>
      <c r="C23" s="557">
        <f>+'114'!$G$22</f>
        <v>270.11350000000004</v>
      </c>
      <c r="D23" s="557">
        <f>+'114'!$G$32</f>
        <v>544.97770000000003</v>
      </c>
      <c r="E23" s="557">
        <f>+'114'!$G$42</f>
        <v>1036.9743999999998</v>
      </c>
      <c r="F23" s="477"/>
      <c r="G23" s="517"/>
    </row>
    <row r="24" spans="1:11" x14ac:dyDescent="0.25">
      <c r="A24" s="272" t="s">
        <v>10</v>
      </c>
      <c r="B24" s="601" t="s">
        <v>44</v>
      </c>
      <c r="C24" s="602"/>
      <c r="D24" s="602"/>
      <c r="E24" s="602"/>
      <c r="F24" s="257"/>
      <c r="G24" s="290" t="s">
        <v>60</v>
      </c>
      <c r="I24" s="17"/>
      <c r="J24" s="33"/>
    </row>
    <row r="25" spans="1:11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17"/>
      <c r="J25" s="33"/>
    </row>
    <row r="26" spans="1:11" x14ac:dyDescent="0.25">
      <c r="A26" s="83" t="s">
        <v>26</v>
      </c>
      <c r="B26" s="179" t="str">
        <f>+'322'!C12</f>
        <v xml:space="preserve"> - </v>
      </c>
      <c r="C26" s="137" t="str">
        <f>+'322'!C22</f>
        <v xml:space="preserve"> - </v>
      </c>
      <c r="D26" s="137" t="str">
        <f>+'322'!C32</f>
        <v xml:space="preserve"> - </v>
      </c>
      <c r="E26" s="137" t="str">
        <f>+'322'!C42</f>
        <v>ab 45</v>
      </c>
      <c r="F26" s="33" t="s">
        <v>19</v>
      </c>
      <c r="G26" s="60"/>
      <c r="I26" s="21"/>
      <c r="J26" s="34"/>
    </row>
    <row r="27" spans="1:11" x14ac:dyDescent="0.25">
      <c r="A27" s="84" t="s">
        <v>100</v>
      </c>
      <c r="B27" s="178" t="str">
        <f>+'322'!C13</f>
        <v xml:space="preserve"> - </v>
      </c>
      <c r="C27" s="139" t="str">
        <f>+'322'!C23</f>
        <v xml:space="preserve"> - </v>
      </c>
      <c r="D27" s="139" t="str">
        <f>+'322'!C33</f>
        <v>hoch</v>
      </c>
      <c r="E27" s="139" t="str">
        <f>+'322'!C43</f>
        <v>hoch</v>
      </c>
      <c r="F27" s="33"/>
      <c r="G27" s="60"/>
      <c r="I27" s="21"/>
      <c r="J27" s="34"/>
    </row>
    <row r="28" spans="1:11" x14ac:dyDescent="0.25">
      <c r="A28" s="83" t="s">
        <v>5</v>
      </c>
      <c r="B28" s="178" t="str">
        <f>+'322'!C14</f>
        <v xml:space="preserve"> - </v>
      </c>
      <c r="C28" s="139" t="str">
        <f>+'322'!C24</f>
        <v>labil</v>
      </c>
      <c r="D28" s="139" t="str">
        <f>+'322'!C34</f>
        <v>labil</v>
      </c>
      <c r="E28" s="139" t="str">
        <f>+'322'!C44</f>
        <v>labil</v>
      </c>
      <c r="F28" s="34"/>
      <c r="G28" s="60"/>
      <c r="I28" s="17"/>
      <c r="J28" s="33"/>
    </row>
    <row r="29" spans="1:11" x14ac:dyDescent="0.25">
      <c r="A29" s="84" t="s">
        <v>46</v>
      </c>
      <c r="B29" s="178" t="str">
        <f>+'322'!C15</f>
        <v xml:space="preserve"> - </v>
      </c>
      <c r="C29" s="139" t="str">
        <f>+'322'!C25</f>
        <v>uneben</v>
      </c>
      <c r="D29" s="139" t="str">
        <f>+'322'!C35</f>
        <v>uneben</v>
      </c>
      <c r="E29" s="139" t="str">
        <f>+'322'!C45</f>
        <v xml:space="preserve"> - </v>
      </c>
      <c r="F29" s="34"/>
      <c r="G29" s="60"/>
      <c r="H29" s="44"/>
      <c r="I29" s="72"/>
      <c r="J29" s="72"/>
    </row>
    <row r="30" spans="1:11" x14ac:dyDescent="0.25">
      <c r="A30" s="83" t="s">
        <v>28</v>
      </c>
      <c r="B30" s="178" t="str">
        <f>+'322'!C16</f>
        <v xml:space="preserve"> - </v>
      </c>
      <c r="C30" s="139" t="str">
        <f>+'322'!C26</f>
        <v xml:space="preserve"> - </v>
      </c>
      <c r="D30" s="139" t="str">
        <f>+'322'!C36</f>
        <v xml:space="preserve"> - </v>
      </c>
      <c r="E30" s="139" t="str">
        <f>+'322'!C46</f>
        <v xml:space="preserve"> - </v>
      </c>
      <c r="F30" s="33" t="s">
        <v>25</v>
      </c>
      <c r="G30" s="60"/>
      <c r="H30" s="72"/>
      <c r="I30" s="44"/>
      <c r="J30" s="72"/>
    </row>
    <row r="31" spans="1:11" x14ac:dyDescent="0.25">
      <c r="A31" s="84" t="s">
        <v>4</v>
      </c>
      <c r="B31" s="178" t="str">
        <f>+'322'!C17</f>
        <v xml:space="preserve"> - </v>
      </c>
      <c r="C31" s="139" t="str">
        <f>+'322'!C27</f>
        <v xml:space="preserve"> - </v>
      </c>
      <c r="D31" s="139" t="str">
        <f>+'322'!C37</f>
        <v xml:space="preserve"> - </v>
      </c>
      <c r="E31" s="139" t="str">
        <f>+'322'!C47</f>
        <v xml:space="preserve"> - </v>
      </c>
      <c r="F31" s="33" t="s">
        <v>19</v>
      </c>
      <c r="G31" s="60"/>
      <c r="H31" s="72"/>
      <c r="I31" s="17"/>
      <c r="J31" s="33"/>
    </row>
    <row r="32" spans="1:11" x14ac:dyDescent="0.25">
      <c r="A32" s="84" t="s">
        <v>29</v>
      </c>
      <c r="B32" s="178">
        <f>+'322'!C18</f>
        <v>2</v>
      </c>
      <c r="C32" s="139" t="str">
        <f>+'322'!C28</f>
        <v>&gt; 1</v>
      </c>
      <c r="D32" s="139" t="str">
        <f>+'322'!C38</f>
        <v>0,5-1,0</v>
      </c>
      <c r="E32" s="139" t="str">
        <f>+'322'!C48</f>
        <v>0,1-0,5</v>
      </c>
      <c r="F32" s="33" t="s">
        <v>32</v>
      </c>
      <c r="G32" s="60"/>
      <c r="H32" s="72"/>
      <c r="I32" s="17"/>
      <c r="J32" s="33"/>
    </row>
    <row r="33" spans="1:10" x14ac:dyDescent="0.25">
      <c r="A33" s="84" t="s">
        <v>31</v>
      </c>
      <c r="B33" s="178" t="str">
        <f>+'322'!C19</f>
        <v xml:space="preserve"> - </v>
      </c>
      <c r="C33" s="139" t="str">
        <f>+'322'!C29</f>
        <v xml:space="preserve"> - </v>
      </c>
      <c r="D33" s="139" t="str">
        <f>+'322'!C39</f>
        <v xml:space="preserve"> - </v>
      </c>
      <c r="E33" s="139" t="str">
        <f>+'322'!C49</f>
        <v xml:space="preserve"> - </v>
      </c>
      <c r="F33" s="33" t="s">
        <v>17</v>
      </c>
      <c r="G33" s="60"/>
      <c r="H33" s="72"/>
      <c r="I33" s="51"/>
      <c r="J33" s="51"/>
    </row>
    <row r="34" spans="1:10" ht="13.8" thickBot="1" x14ac:dyDescent="0.3">
      <c r="A34" s="85" t="s">
        <v>35</v>
      </c>
      <c r="B34" s="548" t="str">
        <f>+'322'!C20</f>
        <v xml:space="preserve"> - </v>
      </c>
      <c r="C34" s="143" t="str">
        <f>+'322'!C30</f>
        <v>bis 1,6</v>
      </c>
      <c r="D34" s="143" t="str">
        <f>+'322'!C40</f>
        <v>bis 1,6</v>
      </c>
      <c r="E34" s="143" t="str">
        <f>+'322'!C50</f>
        <v>bis 1,6</v>
      </c>
      <c r="F34" s="35" t="s">
        <v>36</v>
      </c>
      <c r="G34" s="62"/>
      <c r="H34" s="72"/>
      <c r="I34" s="72"/>
      <c r="J34" s="72"/>
    </row>
    <row r="35" spans="1:10" s="410" customFormat="1" ht="17.25" customHeight="1" x14ac:dyDescent="0.25">
      <c r="A35" s="520"/>
      <c r="B35" s="558">
        <f>+'322'!G11</f>
        <v>169.89999999999998</v>
      </c>
      <c r="C35" s="558">
        <f>+'322'!G21</f>
        <v>302.6635</v>
      </c>
      <c r="D35" s="558">
        <f>+'322'!G31</f>
        <v>571.44849999999997</v>
      </c>
      <c r="E35" s="558">
        <f>+'322'!G41</f>
        <v>759.59799999999984</v>
      </c>
      <c r="F35" s="524"/>
      <c r="G35" s="525"/>
      <c r="H35" s="541"/>
      <c r="I35" s="541"/>
      <c r="J35" s="541"/>
    </row>
    <row r="36" spans="1:10" x14ac:dyDescent="0.25">
      <c r="A36" s="272" t="s">
        <v>12</v>
      </c>
      <c r="B36" s="601" t="s">
        <v>80</v>
      </c>
      <c r="C36" s="602"/>
      <c r="D36" s="602"/>
      <c r="E36" s="602"/>
      <c r="F36" s="502"/>
      <c r="G36" s="290" t="s">
        <v>148</v>
      </c>
      <c r="H36" s="72"/>
      <c r="I36" s="72"/>
      <c r="J36" s="72"/>
    </row>
    <row r="37" spans="1:10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  <c r="H37" s="51"/>
      <c r="I37" s="51"/>
      <c r="J37" s="51"/>
    </row>
    <row r="38" spans="1:10" x14ac:dyDescent="0.25">
      <c r="A38" s="83" t="s">
        <v>26</v>
      </c>
      <c r="B38" s="179" t="str">
        <f>+'337'!C15</f>
        <v xml:space="preserve"> - </v>
      </c>
      <c r="C38" s="137" t="str">
        <f>+'337'!C25</f>
        <v xml:space="preserve"> - </v>
      </c>
      <c r="D38" s="137" t="str">
        <f>+'337'!C35</f>
        <v>ab 35</v>
      </c>
      <c r="E38" s="137" t="str">
        <f>+'337'!C45</f>
        <v xml:space="preserve"> - </v>
      </c>
      <c r="F38" s="33" t="s">
        <v>19</v>
      </c>
      <c r="G38" s="60"/>
      <c r="H38" s="72"/>
      <c r="I38" s="72"/>
      <c r="J38" s="72"/>
    </row>
    <row r="39" spans="1:10" x14ac:dyDescent="0.25">
      <c r="A39" s="84" t="s">
        <v>100</v>
      </c>
      <c r="B39" s="178" t="str">
        <f>+'337'!C16</f>
        <v xml:space="preserve"> - </v>
      </c>
      <c r="C39" s="139" t="str">
        <f>+'337'!C26</f>
        <v xml:space="preserve"> - </v>
      </c>
      <c r="D39" s="139" t="str">
        <f>+'337'!C36</f>
        <v xml:space="preserve"> - </v>
      </c>
      <c r="E39" s="139" t="str">
        <f>+'337'!C46</f>
        <v xml:space="preserve"> - </v>
      </c>
      <c r="F39" s="33"/>
      <c r="G39" s="60"/>
      <c r="H39" s="72"/>
      <c r="I39" s="72"/>
      <c r="J39" s="72"/>
    </row>
    <row r="40" spans="1:10" x14ac:dyDescent="0.25">
      <c r="A40" s="83" t="s">
        <v>5</v>
      </c>
      <c r="B40" s="178" t="str">
        <f>+'337'!C17</f>
        <v xml:space="preserve"> - </v>
      </c>
      <c r="C40" s="139" t="str">
        <f>+'337'!C27</f>
        <v xml:space="preserve"> - </v>
      </c>
      <c r="D40" s="139" t="str">
        <f>+'337'!C37</f>
        <v xml:space="preserve"> - </v>
      </c>
      <c r="E40" s="139" t="str">
        <f>+'337'!C47</f>
        <v xml:space="preserve"> - </v>
      </c>
      <c r="F40" s="34"/>
      <c r="G40" s="60"/>
    </row>
    <row r="41" spans="1:10" x14ac:dyDescent="0.25">
      <c r="A41" s="84" t="s">
        <v>46</v>
      </c>
      <c r="B41" s="178" t="str">
        <f>+'337'!C18</f>
        <v xml:space="preserve"> - </v>
      </c>
      <c r="C41" s="139" t="str">
        <f>+'337'!C28</f>
        <v xml:space="preserve"> - </v>
      </c>
      <c r="D41" s="139" t="str">
        <f>+'337'!C38</f>
        <v xml:space="preserve"> - </v>
      </c>
      <c r="E41" s="139" t="str">
        <f>+'337'!C48</f>
        <v xml:space="preserve"> - </v>
      </c>
      <c r="F41" s="34"/>
      <c r="G41" s="60"/>
      <c r="H41" s="44"/>
    </row>
    <row r="42" spans="1:10" x14ac:dyDescent="0.25">
      <c r="A42" s="83" t="s">
        <v>28</v>
      </c>
      <c r="B42" s="178">
        <f>+'337'!C19</f>
        <v>15</v>
      </c>
      <c r="C42" s="139" t="str">
        <f>+'337'!C29</f>
        <v>15 bis 50</v>
      </c>
      <c r="D42" s="139" t="str">
        <f>+'337'!C39</f>
        <v>15 bis 50</v>
      </c>
      <c r="E42" s="139" t="str">
        <f>+'337'!C49</f>
        <v>50 bis 100</v>
      </c>
      <c r="F42" s="33" t="s">
        <v>25</v>
      </c>
      <c r="G42" s="60"/>
      <c r="H42" s="14"/>
      <c r="I42" s="41"/>
    </row>
    <row r="43" spans="1:10" x14ac:dyDescent="0.25">
      <c r="A43" s="84" t="s">
        <v>4</v>
      </c>
      <c r="B43" s="178">
        <f>+'337'!C20</f>
        <v>20</v>
      </c>
      <c r="C43" s="139" t="str">
        <f>+'337'!C30</f>
        <v>&lt; 40</v>
      </c>
      <c r="D43" s="139" t="str">
        <f>+'337'!C40</f>
        <v>&lt; 40</v>
      </c>
      <c r="E43" s="139" t="str">
        <f>+'337'!C50</f>
        <v>&gt; 40</v>
      </c>
      <c r="F43" s="33" t="s">
        <v>19</v>
      </c>
      <c r="G43" s="60"/>
    </row>
    <row r="44" spans="1:10" x14ac:dyDescent="0.25">
      <c r="A44" s="84" t="s">
        <v>29</v>
      </c>
      <c r="B44" s="178" t="str">
        <f>+'337'!C21</f>
        <v>1 bis 5</v>
      </c>
      <c r="C44" s="139" t="str">
        <f>+'337'!C31</f>
        <v>1 bis 5</v>
      </c>
      <c r="D44" s="139" t="str">
        <f>+'337'!C41</f>
        <v>1 bis 5</v>
      </c>
      <c r="E44" s="139" t="str">
        <f>+'337'!C51</f>
        <v>1 bis 5</v>
      </c>
      <c r="F44" s="33" t="s">
        <v>32</v>
      </c>
      <c r="G44" s="60"/>
    </row>
    <row r="45" spans="1:10" x14ac:dyDescent="0.25">
      <c r="A45" s="84" t="s">
        <v>31</v>
      </c>
      <c r="B45" s="178">
        <f>+'337'!C22</f>
        <v>0</v>
      </c>
      <c r="C45" s="139">
        <f>+'337'!C32</f>
        <v>3</v>
      </c>
      <c r="D45" s="139">
        <f>+'337'!C42</f>
        <v>3</v>
      </c>
      <c r="E45" s="139">
        <f>+'337'!C52</f>
        <v>3</v>
      </c>
      <c r="F45" s="33" t="s">
        <v>17</v>
      </c>
      <c r="G45" s="60"/>
      <c r="J45" s="17"/>
    </row>
    <row r="46" spans="1:10" ht="13.8" thickBot="1" x14ac:dyDescent="0.3">
      <c r="A46" s="85" t="s">
        <v>35</v>
      </c>
      <c r="B46" s="548" t="str">
        <f>+'337'!C23</f>
        <v xml:space="preserve"> - </v>
      </c>
      <c r="C46" s="143" t="str">
        <f>+'337'!C33</f>
        <v xml:space="preserve"> - </v>
      </c>
      <c r="D46" s="143" t="str">
        <f>+'337'!C43</f>
        <v xml:space="preserve"> - </v>
      </c>
      <c r="E46" s="143" t="str">
        <f>+'337'!C53</f>
        <v xml:space="preserve"> - </v>
      </c>
      <c r="F46" s="35" t="s">
        <v>36</v>
      </c>
      <c r="G46" s="62"/>
      <c r="J46" s="17"/>
    </row>
    <row r="47" spans="1:10" s="410" customFormat="1" ht="17.25" customHeight="1" thickBot="1" x14ac:dyDescent="0.3">
      <c r="A47" s="526"/>
      <c r="B47" s="527">
        <f>+'337'!G14</f>
        <v>275.75</v>
      </c>
      <c r="C47" s="527">
        <f>+'337'!G24</f>
        <v>1228.8109374999999</v>
      </c>
      <c r="D47" s="527">
        <f>+'337'!G34</f>
        <v>1966.0975000000003</v>
      </c>
      <c r="E47" s="527">
        <f>+'337'!G44</f>
        <v>2993.5420000000004</v>
      </c>
      <c r="F47" s="528"/>
      <c r="G47" s="529"/>
      <c r="J47" s="487"/>
    </row>
    <row r="48" spans="1:10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44" t="s">
        <v>287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166</v>
      </c>
      <c r="B51" s="175">
        <f>+B47+B35+B23</f>
        <v>609.84999999999991</v>
      </c>
      <c r="C51" s="149">
        <f>+C23+C35+C47</f>
        <v>1801.5879375</v>
      </c>
      <c r="D51" s="149">
        <f>+D47+D35+D23</f>
        <v>3082.5237000000002</v>
      </c>
      <c r="E51" s="149">
        <f>+E47+E35+E23</f>
        <v>4790.1144000000004</v>
      </c>
      <c r="F51" s="150"/>
      <c r="G51" s="151"/>
    </row>
    <row r="52" spans="1:7" ht="13.8" thickBot="1" x14ac:dyDescent="0.3"/>
    <row r="53" spans="1:7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2.75" customHeight="1" thickBot="1" x14ac:dyDescent="0.3">
      <c r="A54" s="566">
        <v>0.1</v>
      </c>
      <c r="B54" s="185">
        <f>+A54*B51</f>
        <v>60.984999999999992</v>
      </c>
      <c r="C54" s="185">
        <f>+C51*A54</f>
        <v>180.15879375</v>
      </c>
      <c r="D54" s="185">
        <f>+D51*A54</f>
        <v>308.25237000000004</v>
      </c>
      <c r="E54" s="185">
        <f>+E51*A54</f>
        <v>479.01144000000005</v>
      </c>
      <c r="F54" s="186"/>
      <c r="G54" s="151"/>
    </row>
    <row r="55" spans="1:7" ht="12.75" customHeight="1" x14ac:dyDescent="0.25"/>
    <row r="56" spans="1:7" ht="12.75" customHeight="1" thickBot="1" x14ac:dyDescent="0.3"/>
    <row r="57" spans="1:7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ht="12.75" customHeight="1" x14ac:dyDescent="0.25">
      <c r="A58" s="86"/>
      <c r="B58" s="1"/>
      <c r="C58" s="1"/>
      <c r="D58" s="1"/>
      <c r="E58" s="1"/>
      <c r="F58" s="1"/>
      <c r="G58" s="88"/>
    </row>
    <row r="59" spans="1:7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ht="12.75" customHeight="1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7" ht="12.75" customHeight="1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7" ht="12.75" customHeight="1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169.89999999999998</v>
      </c>
      <c r="E62" s="204">
        <f>+D62*B62</f>
        <v>169.89999999999998</v>
      </c>
      <c r="F62" s="1"/>
      <c r="G62" s="88"/>
    </row>
    <row r="63" spans="1:7" ht="12.75" customHeight="1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7" ht="12.75" customHeight="1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275.75</v>
      </c>
      <c r="E64" s="204">
        <f>+D64*B64</f>
        <v>275.75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194">
        <f>+E64+E62+E60</f>
        <v>609.84999999999991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312</v>
      </c>
      <c r="D67" s="94"/>
      <c r="E67" s="203">
        <f>+E66*A67</f>
        <v>60.984999999999992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  <customSheetView guid="{BCF61E25-243C-4CAA-8913-0F558945A257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orientation="portrait" r:id="rId2"/>
    </customSheetView>
  </customSheetViews>
  <mergeCells count="3">
    <mergeCell ref="B12:F12"/>
    <mergeCell ref="B24:E24"/>
    <mergeCell ref="B36:E36"/>
  </mergeCells>
  <conditionalFormatting sqref="B13">
    <cfRule type="cellIs" dxfId="335" priority="28" stopIfTrue="1" operator="equal">
      <formula>$B$13</formula>
    </cfRule>
  </conditionalFormatting>
  <conditionalFormatting sqref="C13">
    <cfRule type="cellIs" dxfId="334" priority="27" stopIfTrue="1" operator="equal">
      <formula>$C$13</formula>
    </cfRule>
  </conditionalFormatting>
  <conditionalFormatting sqref="D13">
    <cfRule type="cellIs" dxfId="333" priority="26" stopIfTrue="1" operator="equal">
      <formula>$D$13</formula>
    </cfRule>
  </conditionalFormatting>
  <conditionalFormatting sqref="E13">
    <cfRule type="cellIs" dxfId="332" priority="25" stopIfTrue="1" operator="equal">
      <formula>$E$13</formula>
    </cfRule>
  </conditionalFormatting>
  <conditionalFormatting sqref="B25">
    <cfRule type="cellIs" dxfId="331" priority="24" stopIfTrue="1" operator="equal">
      <formula>$B$25</formula>
    </cfRule>
  </conditionalFormatting>
  <conditionalFormatting sqref="C25">
    <cfRule type="cellIs" dxfId="330" priority="23" stopIfTrue="1" operator="equal">
      <formula>$C$25</formula>
    </cfRule>
  </conditionalFormatting>
  <conditionalFormatting sqref="D25">
    <cfRule type="cellIs" dxfId="329" priority="22" stopIfTrue="1" operator="equal">
      <formula>$D$25</formula>
    </cfRule>
  </conditionalFormatting>
  <conditionalFormatting sqref="E25">
    <cfRule type="cellIs" dxfId="328" priority="21" stopIfTrue="1" operator="equal">
      <formula>$E$25</formula>
    </cfRule>
  </conditionalFormatting>
  <conditionalFormatting sqref="B37">
    <cfRule type="cellIs" dxfId="327" priority="20" stopIfTrue="1" operator="equal">
      <formula>$B$37</formula>
    </cfRule>
  </conditionalFormatting>
  <conditionalFormatting sqref="C37">
    <cfRule type="cellIs" dxfId="326" priority="19" stopIfTrue="1" operator="equal">
      <formula>$C$37</formula>
    </cfRule>
  </conditionalFormatting>
  <conditionalFormatting sqref="D37">
    <cfRule type="cellIs" dxfId="325" priority="18" stopIfTrue="1" operator="equal">
      <formula>$D$37</formula>
    </cfRule>
  </conditionalFormatting>
  <conditionalFormatting sqref="E37">
    <cfRule type="cellIs" dxfId="324" priority="17" stopIfTrue="1" operator="equal">
      <formula>$E$37</formula>
    </cfRule>
  </conditionalFormatting>
  <conditionalFormatting sqref="C64">
    <cfRule type="cellIs" dxfId="323" priority="1" stopIfTrue="1" operator="equal">
      <formula>$E$13</formula>
    </cfRule>
    <cfRule type="cellIs" dxfId="322" priority="2" stopIfTrue="1" operator="equal">
      <formula>$D$13</formula>
    </cfRule>
    <cfRule type="cellIs" dxfId="321" priority="3" stopIfTrue="1" operator="equal">
      <formula>$C$13</formula>
    </cfRule>
    <cfRule type="cellIs" dxfId="320" priority="4" stopIfTrue="1" operator="equal">
      <formula>$B$13</formula>
    </cfRule>
  </conditionalFormatting>
  <conditionalFormatting sqref="C60">
    <cfRule type="cellIs" dxfId="319" priority="13" stopIfTrue="1" operator="equal">
      <formula>$E$13</formula>
    </cfRule>
    <cfRule type="cellIs" dxfId="318" priority="14" stopIfTrue="1" operator="equal">
      <formula>$D$13</formula>
    </cfRule>
    <cfRule type="cellIs" dxfId="317" priority="15" stopIfTrue="1" operator="equal">
      <formula>$C$13</formula>
    </cfRule>
    <cfRule type="cellIs" dxfId="316" priority="16" stopIfTrue="1" operator="equal">
      <formula>$B$13</formula>
    </cfRule>
  </conditionalFormatting>
  <conditionalFormatting sqref="C62">
    <cfRule type="cellIs" dxfId="315" priority="5" stopIfTrue="1" operator="equal">
      <formula>$E$25</formula>
    </cfRule>
    <cfRule type="cellIs" dxfId="314" priority="6" stopIfTrue="1" operator="equal">
      <formula>$D$25</formula>
    </cfRule>
    <cfRule type="cellIs" dxfId="313" priority="7" stopIfTrue="1" operator="equal">
      <formula>$C$25</formula>
    </cfRule>
    <cfRule type="cellIs" dxfId="312" priority="8" stopIfTrue="1" operator="equal">
      <formula>$B$25</formula>
    </cfRule>
  </conditionalFormatting>
  <dataValidations count="3"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3"/>
  <ignoredErrors>
    <ignoredError sqref="C51" formula="1"/>
    <ignoredError sqref="G36 G24 G12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tabColor rgb="FFFFFF00"/>
    <pageSetUpPr fitToPage="1"/>
  </sheetPr>
  <dimension ref="A1:O71"/>
  <sheetViews>
    <sheetView showGridLines="0" showRowColHeaders="0" topLeftCell="A37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1" x14ac:dyDescent="0.25">
      <c r="A1" s="207" t="s">
        <v>167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39</v>
      </c>
      <c r="C3" s="214"/>
      <c r="D3" s="214"/>
      <c r="E3" s="214"/>
      <c r="F3" s="218"/>
      <c r="G3" s="215"/>
    </row>
    <row r="4" spans="1:11" x14ac:dyDescent="0.25">
      <c r="A4" s="219"/>
      <c r="B4" s="220" t="s">
        <v>40</v>
      </c>
      <c r="C4" s="213"/>
      <c r="D4" s="213"/>
      <c r="E4" s="213"/>
      <c r="F4" s="213"/>
      <c r="G4" s="221"/>
    </row>
    <row r="5" spans="1:11" ht="19.5" customHeight="1" x14ac:dyDescent="0.25">
      <c r="A5" s="216" t="s">
        <v>10</v>
      </c>
      <c r="B5" s="222" t="s">
        <v>44</v>
      </c>
      <c r="C5" s="214"/>
      <c r="D5" s="214"/>
      <c r="E5" s="214"/>
      <c r="F5" s="218"/>
      <c r="G5" s="215"/>
    </row>
    <row r="6" spans="1:11" x14ac:dyDescent="0.25">
      <c r="A6" s="216"/>
      <c r="B6" s="223" t="s">
        <v>43</v>
      </c>
      <c r="C6" s="214"/>
      <c r="D6" s="214"/>
      <c r="E6" s="214"/>
      <c r="F6" s="218"/>
      <c r="G6" s="215"/>
    </row>
    <row r="7" spans="1:11" ht="20.25" customHeight="1" x14ac:dyDescent="0.25">
      <c r="A7" s="216" t="s">
        <v>12</v>
      </c>
      <c r="B7" s="217" t="s">
        <v>80</v>
      </c>
      <c r="C7" s="214"/>
      <c r="D7" s="214"/>
      <c r="E7" s="214"/>
      <c r="F7" s="218"/>
      <c r="G7" s="215"/>
    </row>
    <row r="8" spans="1:11" x14ac:dyDescent="0.25">
      <c r="A8" s="216"/>
      <c r="B8" s="223" t="s">
        <v>142</v>
      </c>
      <c r="C8" s="214"/>
      <c r="D8" s="214"/>
      <c r="E8" s="214"/>
      <c r="F8" s="218"/>
      <c r="G8" s="215"/>
    </row>
    <row r="9" spans="1:11" x14ac:dyDescent="0.25">
      <c r="A9" s="226"/>
      <c r="B9" s="227"/>
      <c r="C9" s="228"/>
      <c r="D9" s="229"/>
      <c r="E9" s="229"/>
      <c r="F9" s="230"/>
      <c r="G9" s="231"/>
    </row>
    <row r="10" spans="1:11" x14ac:dyDescent="0.25">
      <c r="A10" s="2"/>
      <c r="B10" s="2"/>
      <c r="C10" s="2"/>
      <c r="D10" s="2"/>
      <c r="E10" s="2"/>
      <c r="F10" s="2"/>
      <c r="G10" s="2"/>
    </row>
    <row r="11" spans="1:11" ht="13.8" thickBot="1" x14ac:dyDescent="0.3">
      <c r="A11" s="2"/>
      <c r="B11" s="2"/>
      <c r="C11" s="2"/>
      <c r="D11" s="2"/>
      <c r="E11" s="2"/>
      <c r="F11" s="2"/>
      <c r="G11" s="2"/>
    </row>
    <row r="12" spans="1:11" x14ac:dyDescent="0.25">
      <c r="A12" s="287" t="s">
        <v>8</v>
      </c>
      <c r="B12" s="595" t="s">
        <v>39</v>
      </c>
      <c r="C12" s="594"/>
      <c r="D12" s="594"/>
      <c r="E12" s="594"/>
      <c r="F12" s="594"/>
      <c r="G12" s="289" t="s">
        <v>62</v>
      </c>
    </row>
    <row r="13" spans="1:11" s="1" customFormat="1" x14ac:dyDescent="0.25">
      <c r="A13" s="59"/>
      <c r="B13" s="497" t="s">
        <v>287</v>
      </c>
      <c r="C13" s="498" t="s">
        <v>33</v>
      </c>
      <c r="D13" s="499" t="s">
        <v>6</v>
      </c>
      <c r="E13" s="500" t="s">
        <v>20</v>
      </c>
      <c r="F13" s="18"/>
      <c r="G13" s="60"/>
    </row>
    <row r="14" spans="1:11" x14ac:dyDescent="0.25">
      <c r="A14" s="83" t="s">
        <v>26</v>
      </c>
      <c r="B14" s="179" t="str">
        <f>+'114'!C13</f>
        <v xml:space="preserve"> - </v>
      </c>
      <c r="C14" s="137" t="str">
        <f>+'114'!C23</f>
        <v xml:space="preserve"> - </v>
      </c>
      <c r="D14" s="137" t="str">
        <f>+'114'!C33</f>
        <v xml:space="preserve"> - </v>
      </c>
      <c r="E14" s="137" t="str">
        <f>+'114'!C43</f>
        <v>ab 45</v>
      </c>
      <c r="F14" s="33" t="s">
        <v>19</v>
      </c>
      <c r="G14" s="60"/>
      <c r="H14" s="14"/>
      <c r="I14" s="21"/>
      <c r="J14" s="27"/>
      <c r="K14" s="36"/>
    </row>
    <row r="15" spans="1:11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17"/>
      <c r="J15" s="27"/>
      <c r="K15" s="18"/>
    </row>
    <row r="16" spans="1:11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6"/>
      <c r="K16" s="36"/>
    </row>
    <row r="17" spans="1:14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17"/>
      <c r="I17" s="27"/>
      <c r="J17" s="17"/>
      <c r="K17" s="51"/>
      <c r="L17" s="51"/>
      <c r="M17" s="51"/>
      <c r="N17" s="51"/>
    </row>
    <row r="18" spans="1:14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H18" s="72"/>
      <c r="I18" s="17"/>
      <c r="J18" s="46"/>
      <c r="K18" s="46"/>
      <c r="L18" s="51"/>
      <c r="M18" s="72"/>
      <c r="N18" s="72"/>
    </row>
    <row r="19" spans="1:14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8"/>
      <c r="J19" s="27"/>
      <c r="K19" s="18"/>
    </row>
    <row r="20" spans="1:14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I20" s="29"/>
      <c r="J20" s="27"/>
      <c r="K20" s="36"/>
    </row>
    <row r="21" spans="1:14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27"/>
      <c r="K21" s="18"/>
    </row>
    <row r="22" spans="1:14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I22" s="21"/>
      <c r="J22" s="27"/>
      <c r="K22" s="36"/>
    </row>
    <row r="23" spans="1:14" s="410" customFormat="1" ht="17.25" customHeight="1" x14ac:dyDescent="0.25">
      <c r="A23" s="514"/>
      <c r="B23" s="516">
        <f>+'114'!G12</f>
        <v>164.2</v>
      </c>
      <c r="C23" s="516">
        <f>+'114'!G22</f>
        <v>270.11350000000004</v>
      </c>
      <c r="D23" s="516">
        <f>+'114'!G32</f>
        <v>544.97770000000003</v>
      </c>
      <c r="E23" s="516">
        <f>+'114'!G42</f>
        <v>1036.9743999999998</v>
      </c>
      <c r="F23" s="477"/>
      <c r="G23" s="517"/>
    </row>
    <row r="24" spans="1:14" x14ac:dyDescent="0.25">
      <c r="A24" s="272" t="s">
        <v>10</v>
      </c>
      <c r="B24" s="591" t="s">
        <v>44</v>
      </c>
      <c r="C24" s="592"/>
      <c r="D24" s="592"/>
      <c r="E24" s="592"/>
      <c r="F24" s="592"/>
      <c r="G24" s="290" t="s">
        <v>60</v>
      </c>
      <c r="I24" s="17"/>
      <c r="J24" s="33"/>
    </row>
    <row r="25" spans="1:14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17"/>
      <c r="J25" s="33"/>
    </row>
    <row r="26" spans="1:14" x14ac:dyDescent="0.25">
      <c r="A26" s="83" t="s">
        <v>26</v>
      </c>
      <c r="B26" s="179" t="str">
        <f>+'322'!C12</f>
        <v xml:space="preserve"> - </v>
      </c>
      <c r="C26" s="137" t="str">
        <f>+'322'!C22</f>
        <v xml:space="preserve"> - </v>
      </c>
      <c r="D26" s="137" t="str">
        <f>+'322'!C32</f>
        <v xml:space="preserve"> - </v>
      </c>
      <c r="E26" s="137" t="str">
        <f>+'322'!C42</f>
        <v>ab 45</v>
      </c>
      <c r="F26" s="33" t="s">
        <v>19</v>
      </c>
      <c r="G26" s="60"/>
      <c r="I26" s="21"/>
      <c r="J26" s="34"/>
    </row>
    <row r="27" spans="1:14" x14ac:dyDescent="0.25">
      <c r="A27" s="84" t="s">
        <v>100</v>
      </c>
      <c r="B27" s="178" t="str">
        <f>+'322'!C13</f>
        <v xml:space="preserve"> - </v>
      </c>
      <c r="C27" s="139" t="str">
        <f>+'322'!C23</f>
        <v xml:space="preserve"> - </v>
      </c>
      <c r="D27" s="139" t="str">
        <f>+'322'!C33</f>
        <v>hoch</v>
      </c>
      <c r="E27" s="139" t="str">
        <f>+'322'!C43</f>
        <v>hoch</v>
      </c>
      <c r="F27" s="33"/>
      <c r="G27" s="60"/>
      <c r="I27" s="21"/>
      <c r="J27" s="34"/>
    </row>
    <row r="28" spans="1:14" x14ac:dyDescent="0.25">
      <c r="A28" s="83" t="s">
        <v>5</v>
      </c>
      <c r="B28" s="178" t="str">
        <f>+'322'!C14</f>
        <v xml:space="preserve"> - </v>
      </c>
      <c r="C28" s="139" t="str">
        <f>+'322'!C24</f>
        <v>labil</v>
      </c>
      <c r="D28" s="139" t="str">
        <f>+'322'!C34</f>
        <v>labil</v>
      </c>
      <c r="E28" s="139" t="str">
        <f>+'322'!C44</f>
        <v>labil</v>
      </c>
      <c r="F28" s="34"/>
      <c r="G28" s="60"/>
      <c r="I28" s="17"/>
      <c r="J28" s="33"/>
    </row>
    <row r="29" spans="1:14" x14ac:dyDescent="0.25">
      <c r="A29" s="84" t="s">
        <v>46</v>
      </c>
      <c r="B29" s="178" t="str">
        <f>+'322'!C15</f>
        <v xml:space="preserve"> - </v>
      </c>
      <c r="C29" s="139" t="str">
        <f>+'322'!C25</f>
        <v>uneben</v>
      </c>
      <c r="D29" s="139" t="str">
        <f>+'322'!C35</f>
        <v>uneben</v>
      </c>
      <c r="E29" s="139" t="str">
        <f>+'322'!C45</f>
        <v xml:space="preserve"> - </v>
      </c>
      <c r="F29" s="34"/>
      <c r="G29" s="60"/>
      <c r="H29" s="44"/>
    </row>
    <row r="30" spans="1:14" x14ac:dyDescent="0.25">
      <c r="A30" s="83" t="s">
        <v>28</v>
      </c>
      <c r="B30" s="178" t="str">
        <f>+'322'!C16</f>
        <v xml:space="preserve"> - </v>
      </c>
      <c r="C30" s="139" t="str">
        <f>+'322'!C26</f>
        <v xml:space="preserve"> - </v>
      </c>
      <c r="D30" s="139" t="str">
        <f>+'322'!C36</f>
        <v xml:space="preserve"> - </v>
      </c>
      <c r="E30" s="139" t="str">
        <f>+'322'!C46</f>
        <v xml:space="preserve"> - </v>
      </c>
      <c r="F30" s="33" t="s">
        <v>25</v>
      </c>
      <c r="G30" s="60"/>
      <c r="I30" s="41"/>
    </row>
    <row r="31" spans="1:14" x14ac:dyDescent="0.25">
      <c r="A31" s="84" t="s">
        <v>4</v>
      </c>
      <c r="B31" s="178" t="str">
        <f>+'322'!C17</f>
        <v xml:space="preserve"> - </v>
      </c>
      <c r="C31" s="139" t="str">
        <f>+'322'!C27</f>
        <v xml:space="preserve"> - </v>
      </c>
      <c r="D31" s="139" t="str">
        <f>+'322'!C37</f>
        <v xml:space="preserve"> - </v>
      </c>
      <c r="E31" s="139" t="str">
        <f>+'322'!C47</f>
        <v xml:space="preserve"> - </v>
      </c>
      <c r="F31" s="33" t="s">
        <v>19</v>
      </c>
      <c r="G31" s="60"/>
      <c r="I31" s="17"/>
      <c r="J31" s="33"/>
    </row>
    <row r="32" spans="1:14" x14ac:dyDescent="0.25">
      <c r="A32" s="84" t="s">
        <v>29</v>
      </c>
      <c r="B32" s="178">
        <f>+'322'!C18</f>
        <v>2</v>
      </c>
      <c r="C32" s="139" t="str">
        <f>+'322'!C28</f>
        <v>&gt; 1</v>
      </c>
      <c r="D32" s="139" t="str">
        <f>+'322'!C38</f>
        <v>0,5-1,0</v>
      </c>
      <c r="E32" s="139" t="str">
        <f>+'322'!C48</f>
        <v>0,1-0,5</v>
      </c>
      <c r="F32" s="33" t="s">
        <v>32</v>
      </c>
      <c r="G32" s="60"/>
      <c r="I32" s="17"/>
      <c r="J32" s="33"/>
    </row>
    <row r="33" spans="1:10" x14ac:dyDescent="0.25">
      <c r="A33" s="84" t="s">
        <v>31</v>
      </c>
      <c r="B33" s="178" t="str">
        <f>+'322'!C19</f>
        <v xml:space="preserve"> - </v>
      </c>
      <c r="C33" s="139" t="str">
        <f>+'322'!C29</f>
        <v xml:space="preserve"> - </v>
      </c>
      <c r="D33" s="139" t="str">
        <f>+'322'!C39</f>
        <v xml:space="preserve"> - </v>
      </c>
      <c r="E33" s="139" t="str">
        <f>+'322'!C49</f>
        <v xml:space="preserve"> - </v>
      </c>
      <c r="F33" s="33" t="s">
        <v>17</v>
      </c>
      <c r="G33" s="60"/>
      <c r="I33" s="51"/>
      <c r="J33" s="51"/>
    </row>
    <row r="34" spans="1:10" ht="13.8" thickBot="1" x14ac:dyDescent="0.3">
      <c r="A34" s="85" t="s">
        <v>35</v>
      </c>
      <c r="B34" s="548" t="str">
        <f>+'322'!C20</f>
        <v xml:space="preserve"> - </v>
      </c>
      <c r="C34" s="143" t="str">
        <f>+'322'!C30</f>
        <v>bis 1,6</v>
      </c>
      <c r="D34" s="143" t="str">
        <f>+'322'!C40</f>
        <v>bis 1,6</v>
      </c>
      <c r="E34" s="143" t="str">
        <f>+'322'!C50</f>
        <v>bis 1,6</v>
      </c>
      <c r="F34" s="35" t="s">
        <v>36</v>
      </c>
      <c r="G34" s="62"/>
    </row>
    <row r="35" spans="1:10" s="410" customFormat="1" ht="17.25" customHeight="1" x14ac:dyDescent="0.25">
      <c r="A35" s="520"/>
      <c r="B35" s="516">
        <f>+'322'!G11</f>
        <v>169.89999999999998</v>
      </c>
      <c r="C35" s="537">
        <f>+'322'!G21</f>
        <v>302.6635</v>
      </c>
      <c r="D35" s="522">
        <f>+'322'!G31</f>
        <v>571.44849999999997</v>
      </c>
      <c r="E35" s="522">
        <f>+'322'!G41</f>
        <v>759.59799999999984</v>
      </c>
      <c r="F35" s="524"/>
      <c r="G35" s="525"/>
    </row>
    <row r="36" spans="1:10" x14ac:dyDescent="0.25">
      <c r="A36" s="285" t="s">
        <v>12</v>
      </c>
      <c r="B36" s="600" t="s">
        <v>64</v>
      </c>
      <c r="C36" s="592"/>
      <c r="D36" s="592"/>
      <c r="E36" s="592"/>
      <c r="F36" s="257"/>
      <c r="G36" s="290" t="s">
        <v>141</v>
      </c>
    </row>
    <row r="37" spans="1:10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</row>
    <row r="38" spans="1:10" x14ac:dyDescent="0.25">
      <c r="A38" s="83" t="s">
        <v>26</v>
      </c>
      <c r="B38" s="179" t="str">
        <f>+'3381'!C13</f>
        <v xml:space="preserve"> - </v>
      </c>
      <c r="C38" s="137" t="str">
        <f>+'3381'!C23</f>
        <v xml:space="preserve"> - </v>
      </c>
      <c r="D38" s="137" t="str">
        <f>+'3381'!C33</f>
        <v>ab 35</v>
      </c>
      <c r="E38" s="137" t="str">
        <f>+'3381'!C43</f>
        <v xml:space="preserve"> - </v>
      </c>
      <c r="F38" s="33" t="s">
        <v>19</v>
      </c>
      <c r="G38" s="60"/>
      <c r="H38" s="44"/>
    </row>
    <row r="39" spans="1:10" x14ac:dyDescent="0.25">
      <c r="A39" s="84" t="s">
        <v>100</v>
      </c>
      <c r="B39" s="178" t="str">
        <f>+'3381'!C14</f>
        <v xml:space="preserve"> - </v>
      </c>
      <c r="C39" s="139" t="str">
        <f>+'3381'!C24</f>
        <v xml:space="preserve"> - </v>
      </c>
      <c r="D39" s="139" t="str">
        <f>+'3381'!C34</f>
        <v xml:space="preserve"> - </v>
      </c>
      <c r="E39" s="139" t="str">
        <f>+'3381'!C44</f>
        <v xml:space="preserve"> - </v>
      </c>
      <c r="F39" s="33"/>
      <c r="G39" s="60"/>
    </row>
    <row r="40" spans="1:10" x14ac:dyDescent="0.25">
      <c r="A40" s="83" t="s">
        <v>5</v>
      </c>
      <c r="B40" s="178" t="str">
        <f>+'3381'!C15</f>
        <v xml:space="preserve"> - </v>
      </c>
      <c r="C40" s="139" t="str">
        <f>+'3381'!C25</f>
        <v xml:space="preserve"> - </v>
      </c>
      <c r="D40" s="139" t="str">
        <f>+'3381'!C35</f>
        <v xml:space="preserve"> - </v>
      </c>
      <c r="E40" s="139" t="str">
        <f>+'3381'!C45</f>
        <v>labil</v>
      </c>
      <c r="F40" s="34"/>
      <c r="G40" s="60"/>
      <c r="H40" s="27"/>
    </row>
    <row r="41" spans="1:10" x14ac:dyDescent="0.25">
      <c r="A41" s="84" t="s">
        <v>46</v>
      </c>
      <c r="B41" s="178" t="str">
        <f>+'3381'!C16</f>
        <v xml:space="preserve"> - </v>
      </c>
      <c r="C41" s="139" t="str">
        <f>+'3381'!C26</f>
        <v>uneben</v>
      </c>
      <c r="D41" s="139" t="str">
        <f>+'3381'!C36</f>
        <v>uneben</v>
      </c>
      <c r="E41" s="139" t="str">
        <f>+'3381'!C46</f>
        <v>uneben</v>
      </c>
      <c r="F41" s="34"/>
      <c r="G41" s="60"/>
      <c r="H41" s="27"/>
    </row>
    <row r="42" spans="1:10" x14ac:dyDescent="0.25">
      <c r="A42" s="83" t="s">
        <v>28</v>
      </c>
      <c r="B42" s="178" t="str">
        <f>+'3381'!C17</f>
        <v>5 bis 25</v>
      </c>
      <c r="C42" s="139" t="str">
        <f>+'3381'!C27</f>
        <v>bis 50</v>
      </c>
      <c r="D42" s="139" t="str">
        <f>+'3381'!C37</f>
        <v>&gt; 50</v>
      </c>
      <c r="E42" s="139" t="str">
        <f>+'3381'!C47</f>
        <v>&gt; 50</v>
      </c>
      <c r="F42" s="33" t="s">
        <v>25</v>
      </c>
      <c r="G42" s="60"/>
      <c r="H42" s="14"/>
      <c r="I42" s="41"/>
    </row>
    <row r="43" spans="1:10" x14ac:dyDescent="0.25">
      <c r="A43" s="84" t="s">
        <v>4</v>
      </c>
      <c r="B43" s="178" t="str">
        <f>+'3381'!C18</f>
        <v>20 bis 40</v>
      </c>
      <c r="C43" s="139" t="str">
        <f>+'3381'!C28</f>
        <v>20 bis 40</v>
      </c>
      <c r="D43" s="139" t="str">
        <f>+'3381'!C38</f>
        <v>20 bis 40</v>
      </c>
      <c r="E43" s="139" t="str">
        <f>+'3381'!C48</f>
        <v>&gt; 40</v>
      </c>
      <c r="F43" s="33" t="s">
        <v>19</v>
      </c>
      <c r="G43" s="60"/>
    </row>
    <row r="44" spans="1:10" x14ac:dyDescent="0.25">
      <c r="A44" s="84" t="s">
        <v>29</v>
      </c>
      <c r="B44" s="178">
        <f>+'3381'!C19</f>
        <v>5</v>
      </c>
      <c r="C44" s="139" t="str">
        <f>+'3381'!C29</f>
        <v>&gt; 5</v>
      </c>
      <c r="D44" s="139" t="str">
        <f>+'3381'!C39</f>
        <v>1 bis 5</v>
      </c>
      <c r="E44" s="139" t="str">
        <f>+'3381'!C49</f>
        <v>&lt; 1</v>
      </c>
      <c r="F44" s="33" t="s">
        <v>32</v>
      </c>
      <c r="G44" s="60"/>
      <c r="H44" s="72"/>
    </row>
    <row r="45" spans="1:10" x14ac:dyDescent="0.25">
      <c r="A45" s="84" t="s">
        <v>31</v>
      </c>
      <c r="B45" s="178">
        <f>+'3381'!C20</f>
        <v>0</v>
      </c>
      <c r="C45" s="139">
        <f>+'3381'!C30</f>
        <v>3</v>
      </c>
      <c r="D45" s="139">
        <f>+'3381'!C40</f>
        <v>3</v>
      </c>
      <c r="E45" s="139">
        <f>+'3381'!C50</f>
        <v>3</v>
      </c>
      <c r="F45" s="33" t="s">
        <v>17</v>
      </c>
      <c r="G45" s="60"/>
      <c r="J45" s="17"/>
    </row>
    <row r="46" spans="1:10" ht="13.8" thickBot="1" x14ac:dyDescent="0.3">
      <c r="A46" s="85" t="s">
        <v>35</v>
      </c>
      <c r="B46" s="548" t="str">
        <f>+'3381'!C21</f>
        <v xml:space="preserve"> - </v>
      </c>
      <c r="C46" s="143" t="str">
        <f>+'3381'!C31</f>
        <v xml:space="preserve"> - </v>
      </c>
      <c r="D46" s="143" t="str">
        <f>+'3381'!C41</f>
        <v xml:space="preserve"> - </v>
      </c>
      <c r="E46" s="143" t="str">
        <f>+'3381'!C51</f>
        <v xml:space="preserve"> - </v>
      </c>
      <c r="F46" s="35" t="s">
        <v>36</v>
      </c>
      <c r="G46" s="62"/>
      <c r="J46" s="17"/>
    </row>
    <row r="47" spans="1:10" s="410" customFormat="1" ht="17.25" customHeight="1" thickBot="1" x14ac:dyDescent="0.3">
      <c r="A47" s="526"/>
      <c r="B47" s="552">
        <f>+'3381'!G12</f>
        <v>75.319999999999993</v>
      </c>
      <c r="C47" s="527">
        <f>+'3381'!G22</f>
        <v>469.99679999999995</v>
      </c>
      <c r="D47" s="527">
        <f>+'3381'!G32</f>
        <v>1579.1892480000001</v>
      </c>
      <c r="E47" s="527">
        <f>+'3381'!G42</f>
        <v>1902.5470464</v>
      </c>
      <c r="F47" s="528"/>
      <c r="G47" s="529"/>
      <c r="J47" s="487"/>
    </row>
    <row r="48" spans="1:10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80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168</v>
      </c>
      <c r="B51" s="181">
        <f>+B47+B35+B23</f>
        <v>409.41999999999996</v>
      </c>
      <c r="C51" s="149">
        <f>+C47+C35+C23</f>
        <v>1042.7737999999999</v>
      </c>
      <c r="D51" s="149">
        <f>+D47+D35+D23</f>
        <v>2695.615448</v>
      </c>
      <c r="E51" s="149">
        <f>+E47+E35+E23</f>
        <v>3699.1194464</v>
      </c>
      <c r="F51" s="150"/>
      <c r="G51" s="151"/>
    </row>
    <row r="52" spans="1:7" ht="13.8" thickBot="1" x14ac:dyDescent="0.3"/>
    <row r="53" spans="1:7" ht="27" thickBot="1" x14ac:dyDescent="0.3">
      <c r="A53" s="195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2.75" customHeight="1" thickBot="1" x14ac:dyDescent="0.3">
      <c r="A54" s="566">
        <v>0.1</v>
      </c>
      <c r="B54" s="185">
        <f>+A54*B51</f>
        <v>40.942</v>
      </c>
      <c r="C54" s="185">
        <f>+C51*A54</f>
        <v>104.27737999999999</v>
      </c>
      <c r="D54" s="185">
        <f>+D51*A54</f>
        <v>269.56154480000004</v>
      </c>
      <c r="E54" s="185">
        <f>+E51*A54</f>
        <v>369.91194464</v>
      </c>
      <c r="F54" s="186"/>
      <c r="G54" s="151"/>
    </row>
    <row r="55" spans="1:7" ht="12.75" customHeight="1" x14ac:dyDescent="0.25"/>
    <row r="56" spans="1:7" ht="12.75" customHeight="1" thickBot="1" x14ac:dyDescent="0.3"/>
    <row r="57" spans="1:7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ht="12.75" customHeight="1" x14ac:dyDescent="0.25">
      <c r="A58" s="86"/>
      <c r="B58" s="1"/>
      <c r="C58" s="1"/>
      <c r="D58" s="1"/>
      <c r="E58" s="1"/>
      <c r="F58" s="1"/>
      <c r="G58" s="88"/>
    </row>
    <row r="59" spans="1:7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ht="12.75" customHeight="1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7" ht="12.75" customHeight="1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7" ht="12.75" customHeight="1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169.89999999999998</v>
      </c>
      <c r="E62" s="204">
        <f>+D62*B62</f>
        <v>169.89999999999998</v>
      </c>
      <c r="F62" s="1"/>
      <c r="G62" s="88"/>
    </row>
    <row r="63" spans="1:7" ht="12.75" customHeight="1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7" ht="12.75" customHeight="1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75.319999999999993</v>
      </c>
      <c r="E64" s="204">
        <f>+D64*B64</f>
        <v>75.319999999999993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95" t="s">
        <v>329</v>
      </c>
      <c r="B66" s="1"/>
      <c r="C66" s="193" t="s">
        <v>309</v>
      </c>
      <c r="D66" s="192"/>
      <c r="E66" s="206">
        <f>+E64+E62+E60</f>
        <v>409.41999999999996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312</v>
      </c>
      <c r="D67" s="94"/>
      <c r="E67" s="203">
        <f>+E66*A67</f>
        <v>40.942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 topLeftCell="A37">
      <selection activeCell="A54" sqref="A54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 topLeftCell="A37">
      <selection activeCell="A54" sqref="A54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3">
    <mergeCell ref="B12:F12"/>
    <mergeCell ref="B24:F24"/>
    <mergeCell ref="B36:E36"/>
  </mergeCells>
  <conditionalFormatting sqref="B13">
    <cfRule type="cellIs" dxfId="311" priority="25" stopIfTrue="1" operator="equal">
      <formula>$B$13</formula>
    </cfRule>
  </conditionalFormatting>
  <conditionalFormatting sqref="C13">
    <cfRule type="cellIs" dxfId="310" priority="24" stopIfTrue="1" operator="equal">
      <formula>$C$13</formula>
    </cfRule>
  </conditionalFormatting>
  <conditionalFormatting sqref="D13">
    <cfRule type="cellIs" dxfId="309" priority="23" stopIfTrue="1" operator="equal">
      <formula>$D$13</formula>
    </cfRule>
  </conditionalFormatting>
  <conditionalFormatting sqref="E13">
    <cfRule type="cellIs" dxfId="308" priority="22" stopIfTrue="1" operator="equal">
      <formula>$E$13</formula>
    </cfRule>
  </conditionalFormatting>
  <conditionalFormatting sqref="B25">
    <cfRule type="cellIs" dxfId="307" priority="21" stopIfTrue="1" operator="equal">
      <formula>$B$25</formula>
    </cfRule>
  </conditionalFormatting>
  <conditionalFormatting sqref="C25">
    <cfRule type="cellIs" dxfId="306" priority="20" stopIfTrue="1" operator="equal">
      <formula>$C$25</formula>
    </cfRule>
  </conditionalFormatting>
  <conditionalFormatting sqref="D25">
    <cfRule type="cellIs" dxfId="305" priority="19" stopIfTrue="1" operator="equal">
      <formula>$D$25</formula>
    </cfRule>
  </conditionalFormatting>
  <conditionalFormatting sqref="E25">
    <cfRule type="cellIs" dxfId="304" priority="18" stopIfTrue="1" operator="equal">
      <formula>$E$25</formula>
    </cfRule>
  </conditionalFormatting>
  <conditionalFormatting sqref="B37">
    <cfRule type="cellIs" dxfId="303" priority="17" stopIfTrue="1" operator="equal">
      <formula>$B$37</formula>
    </cfRule>
  </conditionalFormatting>
  <conditionalFormatting sqref="C37">
    <cfRule type="cellIs" dxfId="302" priority="16" stopIfTrue="1" operator="equal">
      <formula>$C$37</formula>
    </cfRule>
  </conditionalFormatting>
  <conditionalFormatting sqref="D37">
    <cfRule type="cellIs" dxfId="301" priority="15" stopIfTrue="1" operator="equal">
      <formula>$D$37</formula>
    </cfRule>
  </conditionalFormatting>
  <conditionalFormatting sqref="E37">
    <cfRule type="cellIs" dxfId="300" priority="13" stopIfTrue="1" operator="equal">
      <formula>$E$37</formula>
    </cfRule>
  </conditionalFormatting>
  <conditionalFormatting sqref="C60">
    <cfRule type="cellIs" dxfId="299" priority="9" stopIfTrue="1" operator="equal">
      <formula>$E$13</formula>
    </cfRule>
    <cfRule type="cellIs" dxfId="298" priority="10" stopIfTrue="1" operator="equal">
      <formula>$D$13</formula>
    </cfRule>
    <cfRule type="cellIs" dxfId="297" priority="11" stopIfTrue="1" operator="equal">
      <formula>$C$13</formula>
    </cfRule>
    <cfRule type="cellIs" dxfId="296" priority="12" stopIfTrue="1" operator="equal">
      <formula>$B$13</formula>
    </cfRule>
  </conditionalFormatting>
  <conditionalFormatting sqref="C62">
    <cfRule type="cellIs" dxfId="295" priority="5" stopIfTrue="1" operator="equal">
      <formula>$E$25</formula>
    </cfRule>
    <cfRule type="cellIs" dxfId="294" priority="6" stopIfTrue="1" operator="equal">
      <formula>$D$25</formula>
    </cfRule>
    <cfRule type="cellIs" dxfId="293" priority="7" stopIfTrue="1" operator="equal">
      <formula>$C$25</formula>
    </cfRule>
    <cfRule type="cellIs" dxfId="292" priority="8" stopIfTrue="1" operator="equal">
      <formula>$B$25</formula>
    </cfRule>
  </conditionalFormatting>
  <conditionalFormatting sqref="C64">
    <cfRule type="cellIs" dxfId="291" priority="1" stopIfTrue="1" operator="equal">
      <formula>$E$13</formula>
    </cfRule>
    <cfRule type="cellIs" dxfId="290" priority="2" stopIfTrue="1" operator="equal">
      <formula>$D$13</formula>
    </cfRule>
    <cfRule type="cellIs" dxfId="289" priority="3" stopIfTrue="1" operator="equal">
      <formula>$C$13</formula>
    </cfRule>
    <cfRule type="cellIs" dxfId="288" priority="4" stopIfTrue="1" operator="equal">
      <formula>$B$13</formula>
    </cfRule>
  </conditionalFormatting>
  <dataValidations count="3"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2 G24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1" x14ac:dyDescent="0.25">
      <c r="A1" s="207" t="s">
        <v>169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39</v>
      </c>
      <c r="C3" s="217"/>
      <c r="D3" s="214"/>
      <c r="E3" s="214"/>
      <c r="F3" s="218"/>
      <c r="G3" s="215"/>
    </row>
    <row r="4" spans="1:11" x14ac:dyDescent="0.25">
      <c r="A4" s="219"/>
      <c r="B4" s="220" t="s">
        <v>40</v>
      </c>
      <c r="C4" s="220"/>
      <c r="D4" s="213"/>
      <c r="E4" s="213"/>
      <c r="F4" s="213"/>
      <c r="G4" s="221"/>
    </row>
    <row r="5" spans="1:11" ht="16.5" customHeight="1" x14ac:dyDescent="0.25">
      <c r="A5" s="216" t="s">
        <v>10</v>
      </c>
      <c r="B5" s="217" t="s">
        <v>76</v>
      </c>
      <c r="C5" s="217"/>
      <c r="D5" s="214"/>
      <c r="E5" s="214"/>
      <c r="F5" s="218"/>
      <c r="G5" s="215"/>
    </row>
    <row r="6" spans="1:11" x14ac:dyDescent="0.25">
      <c r="A6" s="216"/>
      <c r="B6" s="223" t="s">
        <v>170</v>
      </c>
      <c r="C6" s="223"/>
      <c r="D6" s="214"/>
      <c r="E6" s="214"/>
      <c r="F6" s="218"/>
      <c r="G6" s="215"/>
    </row>
    <row r="7" spans="1:11" ht="17.25" customHeight="1" x14ac:dyDescent="0.25">
      <c r="A7" s="216" t="s">
        <v>12</v>
      </c>
      <c r="B7" s="217" t="s">
        <v>80</v>
      </c>
      <c r="C7" s="217"/>
      <c r="D7" s="214"/>
      <c r="E7" s="214"/>
      <c r="F7" s="218"/>
      <c r="G7" s="215"/>
    </row>
    <row r="8" spans="1:11" x14ac:dyDescent="0.25">
      <c r="A8" s="216"/>
      <c r="B8" s="223" t="s">
        <v>142</v>
      </c>
      <c r="C8" s="223"/>
      <c r="D8" s="214"/>
      <c r="E8" s="214"/>
      <c r="F8" s="218"/>
      <c r="G8" s="215"/>
    </row>
    <row r="9" spans="1:11" x14ac:dyDescent="0.25">
      <c r="A9" s="226"/>
      <c r="B9" s="227"/>
      <c r="C9" s="228"/>
      <c r="D9" s="229"/>
      <c r="E9" s="229"/>
      <c r="F9" s="230"/>
      <c r="G9" s="231"/>
    </row>
    <row r="10" spans="1:11" x14ac:dyDescent="0.25">
      <c r="A10" s="2"/>
      <c r="B10" s="2"/>
      <c r="C10" s="2"/>
      <c r="D10" s="2"/>
      <c r="E10" s="2"/>
      <c r="F10" s="2"/>
      <c r="G10" s="2"/>
    </row>
    <row r="11" spans="1:11" ht="13.8" thickBot="1" x14ac:dyDescent="0.3">
      <c r="A11" s="2"/>
      <c r="B11" s="2"/>
      <c r="C11" s="2"/>
      <c r="D11" s="2"/>
      <c r="E11" s="2"/>
      <c r="F11" s="2"/>
      <c r="G11" s="2"/>
    </row>
    <row r="12" spans="1:11" x14ac:dyDescent="0.25">
      <c r="A12" s="287" t="s">
        <v>8</v>
      </c>
      <c r="B12" s="595" t="s">
        <v>39</v>
      </c>
      <c r="C12" s="596"/>
      <c r="D12" s="596"/>
      <c r="E12" s="596"/>
      <c r="F12" s="596"/>
      <c r="G12" s="289" t="s">
        <v>62</v>
      </c>
    </row>
    <row r="13" spans="1:11" s="1" customFormat="1" x14ac:dyDescent="0.25">
      <c r="A13" s="59"/>
      <c r="B13" s="497" t="s">
        <v>287</v>
      </c>
      <c r="C13" s="498" t="s">
        <v>33</v>
      </c>
      <c r="D13" s="499" t="s">
        <v>6</v>
      </c>
      <c r="E13" s="500" t="s">
        <v>20</v>
      </c>
      <c r="F13" s="18"/>
      <c r="G13" s="60"/>
    </row>
    <row r="14" spans="1:11" x14ac:dyDescent="0.25">
      <c r="A14" s="83" t="s">
        <v>26</v>
      </c>
      <c r="B14" s="179" t="str">
        <f>+'114'!C13</f>
        <v xml:space="preserve"> - </v>
      </c>
      <c r="C14" s="137" t="str">
        <f>+'114'!C23</f>
        <v xml:space="preserve"> - </v>
      </c>
      <c r="D14" s="137" t="str">
        <f>+'114'!C33</f>
        <v xml:space="preserve"> - </v>
      </c>
      <c r="E14" s="137" t="str">
        <f>+'114'!C43</f>
        <v>ab 45</v>
      </c>
      <c r="F14" s="33" t="s">
        <v>19</v>
      </c>
      <c r="G14" s="60"/>
      <c r="H14" s="14"/>
      <c r="I14" s="21"/>
      <c r="J14" s="27"/>
      <c r="K14" s="36"/>
    </row>
    <row r="15" spans="1:11" x14ac:dyDescent="0.25">
      <c r="A15" s="84" t="s">
        <v>100</v>
      </c>
      <c r="B15" s="178" t="str">
        <f>+'114'!C14</f>
        <v xml:space="preserve"> - </v>
      </c>
      <c r="C15" s="139" t="str">
        <f>+'114'!C24</f>
        <v xml:space="preserve"> - </v>
      </c>
      <c r="D15" s="139" t="str">
        <f>+'114'!C34</f>
        <v>hoch</v>
      </c>
      <c r="E15" s="139" t="str">
        <f>+'114'!C44</f>
        <v>hoch</v>
      </c>
      <c r="F15" s="33"/>
      <c r="G15" s="60"/>
      <c r="I15" s="17"/>
      <c r="J15" s="27"/>
      <c r="K15" s="18"/>
    </row>
    <row r="16" spans="1:11" x14ac:dyDescent="0.25">
      <c r="A16" s="83" t="s">
        <v>5</v>
      </c>
      <c r="B16" s="178" t="str">
        <f>+'114'!C15</f>
        <v xml:space="preserve"> - </v>
      </c>
      <c r="C16" s="139" t="str">
        <f>+'114'!C25</f>
        <v>labil</v>
      </c>
      <c r="D16" s="139" t="str">
        <f>+'114'!C35</f>
        <v>sehr labil</v>
      </c>
      <c r="E16" s="139" t="str">
        <f>+'114'!C45</f>
        <v>labil</v>
      </c>
      <c r="F16" s="34"/>
      <c r="G16" s="60"/>
      <c r="I16" s="21"/>
      <c r="J16" s="26"/>
      <c r="K16" s="36"/>
    </row>
    <row r="17" spans="1:14" x14ac:dyDescent="0.25">
      <c r="A17" s="84" t="s">
        <v>46</v>
      </c>
      <c r="B17" s="178" t="str">
        <f>+'114'!C16</f>
        <v xml:space="preserve"> - </v>
      </c>
      <c r="C17" s="139" t="str">
        <f>+'114'!C26</f>
        <v>uneben</v>
      </c>
      <c r="D17" s="139" t="str">
        <f>+'114'!C36</f>
        <v>uneben</v>
      </c>
      <c r="E17" s="139" t="str">
        <f>+'114'!C46</f>
        <v>uneben</v>
      </c>
      <c r="F17" s="34"/>
      <c r="G17" s="60"/>
      <c r="H17" s="17"/>
      <c r="I17" s="27"/>
      <c r="J17" s="17"/>
      <c r="K17" s="51"/>
      <c r="L17" s="51"/>
      <c r="M17" s="51"/>
      <c r="N17" s="51"/>
    </row>
    <row r="18" spans="1:14" x14ac:dyDescent="0.25">
      <c r="A18" s="83" t="s">
        <v>28</v>
      </c>
      <c r="B18" s="178" t="str">
        <f>+'114'!C17</f>
        <v xml:space="preserve"> - </v>
      </c>
      <c r="C18" s="139" t="str">
        <f>+'114'!C27</f>
        <v xml:space="preserve"> - </v>
      </c>
      <c r="D18" s="139" t="str">
        <f>+'114'!C37</f>
        <v xml:space="preserve"> - </v>
      </c>
      <c r="E18" s="139" t="str">
        <f>+'114'!C47</f>
        <v xml:space="preserve"> - </v>
      </c>
      <c r="F18" s="33" t="s">
        <v>25</v>
      </c>
      <c r="G18" s="60"/>
      <c r="H18" s="72"/>
      <c r="I18" s="17"/>
      <c r="J18" s="46"/>
      <c r="K18" s="46"/>
      <c r="L18" s="51"/>
      <c r="M18" s="72"/>
      <c r="N18" s="72"/>
    </row>
    <row r="19" spans="1:14" x14ac:dyDescent="0.25">
      <c r="A19" s="84" t="s">
        <v>4</v>
      </c>
      <c r="B19" s="178" t="str">
        <f>+'114'!C18</f>
        <v xml:space="preserve"> - </v>
      </c>
      <c r="C19" s="139" t="str">
        <f>+'114'!C28</f>
        <v xml:space="preserve"> - </v>
      </c>
      <c r="D19" s="139" t="str">
        <f>+'114'!C38</f>
        <v xml:space="preserve"> - </v>
      </c>
      <c r="E19" s="139" t="str">
        <f>+'114'!C48</f>
        <v xml:space="preserve"> - </v>
      </c>
      <c r="F19" s="33" t="s">
        <v>19</v>
      </c>
      <c r="G19" s="60"/>
      <c r="I19" s="28"/>
      <c r="J19" s="27"/>
      <c r="K19" s="18"/>
    </row>
    <row r="20" spans="1:14" x14ac:dyDescent="0.25">
      <c r="A20" s="84" t="s">
        <v>29</v>
      </c>
      <c r="B20" s="178">
        <f>+'114'!C19</f>
        <v>2</v>
      </c>
      <c r="C20" s="139" t="str">
        <f>+'114'!C29</f>
        <v>1,0 bis 2,0</v>
      </c>
      <c r="D20" s="139" t="str">
        <f>+'114'!C39</f>
        <v>0,5 bis 1,0</v>
      </c>
      <c r="E20" s="139" t="str">
        <f>+'114'!C49</f>
        <v>0,1 bis 0,5</v>
      </c>
      <c r="F20" s="33" t="s">
        <v>32</v>
      </c>
      <c r="G20" s="60"/>
      <c r="I20" s="29"/>
      <c r="J20" s="27"/>
      <c r="K20" s="36"/>
    </row>
    <row r="21" spans="1:14" x14ac:dyDescent="0.25">
      <c r="A21" s="84" t="s">
        <v>31</v>
      </c>
      <c r="B21" s="178" t="str">
        <f>+'114'!C20</f>
        <v xml:space="preserve"> - </v>
      </c>
      <c r="C21" s="139" t="str">
        <f>+'114'!C30</f>
        <v xml:space="preserve"> - </v>
      </c>
      <c r="D21" s="139" t="str">
        <f>+'114'!C40</f>
        <v xml:space="preserve"> - </v>
      </c>
      <c r="E21" s="139" t="str">
        <f>+'114'!C50</f>
        <v xml:space="preserve"> - </v>
      </c>
      <c r="F21" s="33" t="s">
        <v>17</v>
      </c>
      <c r="G21" s="60"/>
      <c r="I21" s="17"/>
      <c r="J21" s="27"/>
      <c r="K21" s="18"/>
    </row>
    <row r="22" spans="1:14" ht="13.8" thickBot="1" x14ac:dyDescent="0.3">
      <c r="A22" s="85" t="s">
        <v>35</v>
      </c>
      <c r="B22" s="548">
        <f>+'114'!C21</f>
        <v>1.6</v>
      </c>
      <c r="C22" s="143">
        <f>+'114'!C31</f>
        <v>1.6</v>
      </c>
      <c r="D22" s="143">
        <f>+'114'!C41</f>
        <v>1.6</v>
      </c>
      <c r="E22" s="143">
        <f>+'114'!C51</f>
        <v>1.2</v>
      </c>
      <c r="F22" s="35" t="s">
        <v>36</v>
      </c>
      <c r="G22" s="62"/>
      <c r="I22" s="21"/>
      <c r="J22" s="27"/>
      <c r="K22" s="36"/>
    </row>
    <row r="23" spans="1:14" s="410" customFormat="1" ht="17.25" customHeight="1" x14ac:dyDescent="0.25">
      <c r="A23" s="514"/>
      <c r="B23" s="516">
        <f>+'114'!G12</f>
        <v>164.2</v>
      </c>
      <c r="C23" s="516">
        <f>+'114'!G22</f>
        <v>270.11350000000004</v>
      </c>
      <c r="D23" s="516">
        <f>+'114'!G32</f>
        <v>544.97770000000003</v>
      </c>
      <c r="E23" s="516">
        <f>+'114'!G42</f>
        <v>1036.9743999999998</v>
      </c>
      <c r="F23" s="477"/>
      <c r="G23" s="517"/>
    </row>
    <row r="24" spans="1:14" x14ac:dyDescent="0.25">
      <c r="A24" s="272" t="s">
        <v>10</v>
      </c>
      <c r="B24" s="600" t="s">
        <v>76</v>
      </c>
      <c r="C24" s="597"/>
      <c r="D24" s="597"/>
      <c r="E24" s="597"/>
      <c r="F24" s="257"/>
      <c r="G24" s="290" t="s">
        <v>171</v>
      </c>
      <c r="I24" s="17"/>
      <c r="J24" s="33"/>
    </row>
    <row r="25" spans="1:14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17"/>
      <c r="J25" s="33"/>
    </row>
    <row r="26" spans="1:14" x14ac:dyDescent="0.25">
      <c r="A26" s="83" t="s">
        <v>26</v>
      </c>
      <c r="B26" s="179" t="str">
        <f>+'323'!C14</f>
        <v xml:space="preserve"> - </v>
      </c>
      <c r="C26" s="137" t="str">
        <f>+'323'!C24</f>
        <v xml:space="preserve"> - </v>
      </c>
      <c r="D26" s="137" t="str">
        <f>+'323'!C34</f>
        <v>ab 35</v>
      </c>
      <c r="E26" s="137" t="str">
        <f>+'323'!C44</f>
        <v xml:space="preserve"> - </v>
      </c>
      <c r="F26" s="33" t="s">
        <v>19</v>
      </c>
      <c r="G26" s="60"/>
      <c r="I26" s="21"/>
      <c r="J26" s="34"/>
    </row>
    <row r="27" spans="1:14" x14ac:dyDescent="0.25">
      <c r="A27" s="83" t="s">
        <v>100</v>
      </c>
      <c r="B27" s="178" t="str">
        <f>+'323'!C15</f>
        <v xml:space="preserve"> - </v>
      </c>
      <c r="C27" s="139" t="str">
        <f>+'323'!C25</f>
        <v xml:space="preserve"> - </v>
      </c>
      <c r="D27" s="139" t="str">
        <f>+'323'!C35</f>
        <v xml:space="preserve">hoch </v>
      </c>
      <c r="E27" s="139" t="str">
        <f>+'323'!C45</f>
        <v xml:space="preserve">hoch </v>
      </c>
      <c r="F27" s="33"/>
      <c r="G27" s="60"/>
      <c r="I27" s="21"/>
      <c r="J27" s="34"/>
    </row>
    <row r="28" spans="1:14" x14ac:dyDescent="0.25">
      <c r="A28" s="83" t="s">
        <v>5</v>
      </c>
      <c r="B28" s="178" t="str">
        <f>+'323'!C16</f>
        <v xml:space="preserve"> - </v>
      </c>
      <c r="C28" s="139" t="str">
        <f>+'323'!C26</f>
        <v>labil</v>
      </c>
      <c r="D28" s="139" t="str">
        <f>+'323'!C36</f>
        <v xml:space="preserve"> - </v>
      </c>
      <c r="E28" s="139" t="str">
        <f>+'323'!C46</f>
        <v>labil</v>
      </c>
      <c r="F28" s="34"/>
      <c r="G28" s="60"/>
      <c r="I28" s="17"/>
      <c r="J28" s="33"/>
    </row>
    <row r="29" spans="1:14" x14ac:dyDescent="0.25">
      <c r="A29" s="84" t="s">
        <v>46</v>
      </c>
      <c r="B29" s="178" t="str">
        <f>+'323'!C17</f>
        <v xml:space="preserve"> - </v>
      </c>
      <c r="C29" s="139" t="str">
        <f>+'323'!C27</f>
        <v>uneben</v>
      </c>
      <c r="D29" s="139" t="str">
        <f>+'323'!C37</f>
        <v>uneben</v>
      </c>
      <c r="E29" s="139" t="str">
        <f>+'323'!C47</f>
        <v>uneben</v>
      </c>
      <c r="F29" s="34"/>
      <c r="G29" s="60"/>
      <c r="H29" s="44"/>
    </row>
    <row r="30" spans="1:14" x14ac:dyDescent="0.25">
      <c r="A30" s="83" t="s">
        <v>28</v>
      </c>
      <c r="B30" s="178">
        <f>+'323'!C18</f>
        <v>50</v>
      </c>
      <c r="C30" s="139" t="str">
        <f>+'323'!C28</f>
        <v>50 bis 100</v>
      </c>
      <c r="D30" s="139" t="str">
        <f>+'323'!C38</f>
        <v>50 bis 100</v>
      </c>
      <c r="E30" s="139" t="str">
        <f>+'323'!C48</f>
        <v>100 bis 150</v>
      </c>
      <c r="F30" s="33" t="s">
        <v>25</v>
      </c>
      <c r="G30" s="60"/>
      <c r="I30" s="41"/>
    </row>
    <row r="31" spans="1:14" x14ac:dyDescent="0.25">
      <c r="A31" s="84" t="s">
        <v>4</v>
      </c>
      <c r="B31" s="178" t="str">
        <f>+'323'!C19</f>
        <v xml:space="preserve"> - </v>
      </c>
      <c r="C31" s="139" t="str">
        <f>+'323'!C29</f>
        <v xml:space="preserve"> - </v>
      </c>
      <c r="D31" s="139" t="str">
        <f>+'323'!C39</f>
        <v xml:space="preserve"> - </v>
      </c>
      <c r="E31" s="139" t="str">
        <f>+'323'!C49</f>
        <v xml:space="preserve"> - </v>
      </c>
      <c r="F31" s="33" t="s">
        <v>19</v>
      </c>
      <c r="G31" s="60"/>
      <c r="I31" s="17"/>
      <c r="J31" s="33"/>
    </row>
    <row r="32" spans="1:14" x14ac:dyDescent="0.25">
      <c r="A32" s="84" t="s">
        <v>29</v>
      </c>
      <c r="B32" s="178">
        <f>+'323'!C20</f>
        <v>5</v>
      </c>
      <c r="C32" s="139" t="str">
        <f>+'323'!C30</f>
        <v>1 bis 5</v>
      </c>
      <c r="D32" s="139" t="str">
        <f>+'323'!C40</f>
        <v>1 bis 5</v>
      </c>
      <c r="E32" s="139" t="str">
        <f>+'323'!C50</f>
        <v>1 bis 5</v>
      </c>
      <c r="F32" s="33" t="s">
        <v>32</v>
      </c>
      <c r="G32" s="60"/>
      <c r="I32" s="17"/>
      <c r="J32" s="33"/>
    </row>
    <row r="33" spans="1:10" x14ac:dyDescent="0.25">
      <c r="A33" s="84" t="s">
        <v>31</v>
      </c>
      <c r="B33" s="178" t="str">
        <f>+'323'!C21</f>
        <v xml:space="preserve"> - </v>
      </c>
      <c r="C33" s="139" t="str">
        <f>+'323'!C31</f>
        <v xml:space="preserve"> - </v>
      </c>
      <c r="D33" s="139" t="str">
        <f>+'323'!C41</f>
        <v xml:space="preserve"> - </v>
      </c>
      <c r="E33" s="139" t="str">
        <f>+'323'!C51</f>
        <v xml:space="preserve"> - </v>
      </c>
      <c r="F33" s="33" t="s">
        <v>17</v>
      </c>
      <c r="G33" s="60"/>
      <c r="I33" s="51"/>
      <c r="J33" s="51"/>
    </row>
    <row r="34" spans="1:10" ht="13.8" thickBot="1" x14ac:dyDescent="0.3">
      <c r="A34" s="85" t="s">
        <v>35</v>
      </c>
      <c r="B34" s="548" t="str">
        <f>+'323'!C22</f>
        <v xml:space="preserve"> - </v>
      </c>
      <c r="C34" s="143">
        <f>+'323'!C32</f>
        <v>2.7</v>
      </c>
      <c r="D34" s="143">
        <f>+'323'!C42</f>
        <v>2.7</v>
      </c>
      <c r="E34" s="143">
        <f>+'323'!C52</f>
        <v>2.7</v>
      </c>
      <c r="F34" s="35" t="s">
        <v>36</v>
      </c>
      <c r="G34" s="62"/>
    </row>
    <row r="35" spans="1:10" s="410" customFormat="1" ht="17.25" customHeight="1" x14ac:dyDescent="0.25">
      <c r="A35" s="520"/>
      <c r="B35" s="516">
        <f>+'323'!G13</f>
        <v>41.591999999999999</v>
      </c>
      <c r="C35" s="537">
        <f>+'323'!G23</f>
        <v>164.15530560000002</v>
      </c>
      <c r="D35" s="522">
        <f>+'323'!G33</f>
        <v>246.23295839999997</v>
      </c>
      <c r="E35" s="522">
        <f>+'323'!G43</f>
        <v>320.10284591999999</v>
      </c>
      <c r="F35" s="524"/>
      <c r="G35" s="525"/>
    </row>
    <row r="36" spans="1:10" x14ac:dyDescent="0.25">
      <c r="A36" s="285" t="s">
        <v>12</v>
      </c>
      <c r="B36" s="600" t="s">
        <v>64</v>
      </c>
      <c r="C36" s="597"/>
      <c r="D36" s="597"/>
      <c r="E36" s="597"/>
      <c r="F36" s="257"/>
      <c r="G36" s="290" t="s">
        <v>141</v>
      </c>
    </row>
    <row r="37" spans="1:10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</row>
    <row r="38" spans="1:10" x14ac:dyDescent="0.25">
      <c r="A38" s="83" t="s">
        <v>26</v>
      </c>
      <c r="B38" s="179" t="str">
        <f>+'3381'!C13</f>
        <v xml:space="preserve"> - </v>
      </c>
      <c r="C38" s="137" t="str">
        <f>+'3381'!C23</f>
        <v xml:space="preserve"> - </v>
      </c>
      <c r="D38" s="137" t="str">
        <f>+'3381'!C33</f>
        <v>ab 35</v>
      </c>
      <c r="E38" s="137" t="str">
        <f>+'3381'!C43</f>
        <v xml:space="preserve"> - </v>
      </c>
      <c r="F38" s="33" t="s">
        <v>19</v>
      </c>
      <c r="G38" s="60"/>
      <c r="H38" s="44"/>
    </row>
    <row r="39" spans="1:10" x14ac:dyDescent="0.25">
      <c r="A39" s="84" t="s">
        <v>100</v>
      </c>
      <c r="B39" s="178" t="str">
        <f>+'3381'!C14</f>
        <v xml:space="preserve"> - </v>
      </c>
      <c r="C39" s="139" t="str">
        <f>+'3381'!C24</f>
        <v xml:space="preserve"> - </v>
      </c>
      <c r="D39" s="139" t="str">
        <f>+'3381'!C34</f>
        <v xml:space="preserve"> - </v>
      </c>
      <c r="E39" s="139" t="str">
        <f>+'3381'!C44</f>
        <v xml:space="preserve"> - </v>
      </c>
      <c r="F39" s="33"/>
      <c r="G39" s="60"/>
    </row>
    <row r="40" spans="1:10" x14ac:dyDescent="0.25">
      <c r="A40" s="83" t="s">
        <v>5</v>
      </c>
      <c r="B40" s="178" t="str">
        <f>+'3381'!C15</f>
        <v xml:space="preserve"> - </v>
      </c>
      <c r="C40" s="139" t="str">
        <f>+'3381'!C25</f>
        <v xml:space="preserve"> - </v>
      </c>
      <c r="D40" s="139" t="str">
        <f>+'3381'!C35</f>
        <v xml:space="preserve"> - </v>
      </c>
      <c r="E40" s="139" t="str">
        <f>+'3381'!C45</f>
        <v>labil</v>
      </c>
      <c r="F40" s="34"/>
      <c r="G40" s="60"/>
      <c r="H40" s="27"/>
    </row>
    <row r="41" spans="1:10" x14ac:dyDescent="0.25">
      <c r="A41" s="84" t="s">
        <v>46</v>
      </c>
      <c r="B41" s="178" t="str">
        <f>+'3381'!C16</f>
        <v xml:space="preserve"> - </v>
      </c>
      <c r="C41" s="139" t="str">
        <f>+'3381'!C26</f>
        <v>uneben</v>
      </c>
      <c r="D41" s="139" t="str">
        <f>+'3381'!C36</f>
        <v>uneben</v>
      </c>
      <c r="E41" s="139" t="str">
        <f>+'3381'!C46</f>
        <v>uneben</v>
      </c>
      <c r="F41" s="34"/>
      <c r="G41" s="60"/>
      <c r="H41" s="27"/>
    </row>
    <row r="42" spans="1:10" x14ac:dyDescent="0.25">
      <c r="A42" s="83" t="s">
        <v>28</v>
      </c>
      <c r="B42" s="178" t="str">
        <f>+'3381'!C17</f>
        <v>5 bis 25</v>
      </c>
      <c r="C42" s="139" t="str">
        <f>+'3381'!C27</f>
        <v>bis 50</v>
      </c>
      <c r="D42" s="139" t="str">
        <f>+'3381'!C37</f>
        <v>&gt; 50</v>
      </c>
      <c r="E42" s="139" t="str">
        <f>+'3381'!C47</f>
        <v>&gt; 50</v>
      </c>
      <c r="F42" s="33" t="s">
        <v>25</v>
      </c>
      <c r="G42" s="60"/>
      <c r="H42" s="14"/>
      <c r="I42" s="41"/>
    </row>
    <row r="43" spans="1:10" x14ac:dyDescent="0.25">
      <c r="A43" s="84" t="s">
        <v>4</v>
      </c>
      <c r="B43" s="178" t="str">
        <f>+'3381'!C18</f>
        <v>20 bis 40</v>
      </c>
      <c r="C43" s="139" t="str">
        <f>+'3381'!C28</f>
        <v>20 bis 40</v>
      </c>
      <c r="D43" s="139" t="str">
        <f>+'3381'!C38</f>
        <v>20 bis 40</v>
      </c>
      <c r="E43" s="139" t="str">
        <f>+'3381'!C48</f>
        <v>&gt; 40</v>
      </c>
      <c r="F43" s="33" t="s">
        <v>19</v>
      </c>
      <c r="G43" s="60"/>
    </row>
    <row r="44" spans="1:10" x14ac:dyDescent="0.25">
      <c r="A44" s="84" t="s">
        <v>29</v>
      </c>
      <c r="B44" s="178">
        <f>+'3381'!C19</f>
        <v>5</v>
      </c>
      <c r="C44" s="139" t="str">
        <f>+'3381'!C29</f>
        <v>&gt; 5</v>
      </c>
      <c r="D44" s="139" t="str">
        <f>+'3381'!C39</f>
        <v>1 bis 5</v>
      </c>
      <c r="E44" s="139" t="str">
        <f>+'3381'!C49</f>
        <v>&lt; 1</v>
      </c>
      <c r="F44" s="33" t="s">
        <v>32</v>
      </c>
      <c r="G44" s="60"/>
      <c r="H44" s="72"/>
    </row>
    <row r="45" spans="1:10" x14ac:dyDescent="0.25">
      <c r="A45" s="84" t="s">
        <v>31</v>
      </c>
      <c r="B45" s="178">
        <f>+'3381'!C20</f>
        <v>0</v>
      </c>
      <c r="C45" s="139">
        <f>+'3381'!C30</f>
        <v>3</v>
      </c>
      <c r="D45" s="139">
        <f>+'3381'!C40</f>
        <v>3</v>
      </c>
      <c r="E45" s="139">
        <f>+'3381'!C50</f>
        <v>3</v>
      </c>
      <c r="F45" s="33" t="s">
        <v>17</v>
      </c>
      <c r="G45" s="60"/>
      <c r="J45" s="17"/>
    </row>
    <row r="46" spans="1:10" ht="13.8" thickBot="1" x14ac:dyDescent="0.3">
      <c r="A46" s="85" t="s">
        <v>35</v>
      </c>
      <c r="B46" s="548" t="str">
        <f>+'3381'!C21</f>
        <v xml:space="preserve"> - </v>
      </c>
      <c r="C46" s="143" t="str">
        <f>+'3381'!C31</f>
        <v xml:space="preserve"> - </v>
      </c>
      <c r="D46" s="143" t="str">
        <f>+'3381'!C41</f>
        <v xml:space="preserve"> - </v>
      </c>
      <c r="E46" s="143" t="str">
        <f>+'3381'!C51</f>
        <v xml:space="preserve"> - </v>
      </c>
      <c r="F46" s="35" t="s">
        <v>36</v>
      </c>
      <c r="G46" s="62"/>
      <c r="J46" s="17"/>
    </row>
    <row r="47" spans="1:10" s="410" customFormat="1" ht="17.25" customHeight="1" thickBot="1" x14ac:dyDescent="0.3">
      <c r="A47" s="526"/>
      <c r="B47" s="552">
        <f>+'3381'!G12</f>
        <v>75.319999999999993</v>
      </c>
      <c r="C47" s="527">
        <f>+'3381'!G22</f>
        <v>469.99679999999995</v>
      </c>
      <c r="D47" s="527">
        <f>+'3381'!G32</f>
        <v>1579.1892480000001</v>
      </c>
      <c r="E47" s="527">
        <f>+'3381'!G42</f>
        <v>1902.5470464</v>
      </c>
      <c r="F47" s="528"/>
      <c r="G47" s="529"/>
      <c r="J47" s="487"/>
    </row>
    <row r="48" spans="1:10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80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232</v>
      </c>
      <c r="B51" s="181">
        <f>+B47+B35+B23</f>
        <v>281.11199999999997</v>
      </c>
      <c r="C51" s="149">
        <f>+C47+C35+C23</f>
        <v>904.26560559999996</v>
      </c>
      <c r="D51" s="149">
        <f>+D47+D35+D23</f>
        <v>2370.3999064</v>
      </c>
      <c r="E51" s="149">
        <f>+E47+E35+E23</f>
        <v>3259.6242923199998</v>
      </c>
      <c r="F51" s="150"/>
      <c r="G51" s="151"/>
    </row>
    <row r="52" spans="1:7" ht="13.8" thickBot="1" x14ac:dyDescent="0.3"/>
    <row r="53" spans="1:7" ht="27" thickBot="1" x14ac:dyDescent="0.3">
      <c r="A53" s="182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3.8" thickBot="1" x14ac:dyDescent="0.3">
      <c r="A54" s="566">
        <v>0.1</v>
      </c>
      <c r="B54" s="185">
        <f>+A54*B51</f>
        <v>28.111199999999997</v>
      </c>
      <c r="C54" s="185">
        <f>+C51*A54</f>
        <v>90.426560559999999</v>
      </c>
      <c r="D54" s="185">
        <f>+D51*A54</f>
        <v>237.03999064000001</v>
      </c>
      <c r="E54" s="185">
        <f>+E51*A54</f>
        <v>325.96242923199998</v>
      </c>
      <c r="F54" s="186"/>
      <c r="G54" s="151"/>
    </row>
    <row r="55" spans="1:7" ht="12.75" customHeight="1" x14ac:dyDescent="0.25"/>
    <row r="56" spans="1:7" ht="13.8" thickBot="1" x14ac:dyDescent="0.3"/>
    <row r="57" spans="1:7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x14ac:dyDescent="0.25">
      <c r="A58" s="86"/>
      <c r="B58" s="1"/>
      <c r="C58" s="1"/>
      <c r="D58" s="1"/>
      <c r="E58" s="1"/>
      <c r="F58" s="1"/>
      <c r="G58" s="88"/>
    </row>
    <row r="59" spans="1:7" ht="13.8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164.2</v>
      </c>
      <c r="E60" s="204">
        <f>+D60*B60</f>
        <v>164.2</v>
      </c>
      <c r="F60" s="1"/>
      <c r="G60" s="88"/>
    </row>
    <row r="61" spans="1:7" ht="13.8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308</v>
      </c>
      <c r="F61" s="1"/>
      <c r="G61" s="88"/>
    </row>
    <row r="62" spans="1:7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41.591999999999999</v>
      </c>
      <c r="E62" s="204">
        <f>+D62*B62</f>
        <v>41.591999999999999</v>
      </c>
      <c r="F62" s="1"/>
      <c r="G62" s="88"/>
    </row>
    <row r="63" spans="1:7" ht="13.8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199" t="s">
        <v>310</v>
      </c>
      <c r="F63" s="1"/>
      <c r="G63" s="88"/>
    </row>
    <row r="64" spans="1:7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75.319999999999993</v>
      </c>
      <c r="E64" s="204">
        <f>+D64*B64</f>
        <v>75.319999999999993</v>
      </c>
      <c r="F64" s="1"/>
      <c r="G64" s="88"/>
    </row>
    <row r="65" spans="1:15" ht="13.8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82" t="s">
        <v>329</v>
      </c>
      <c r="B66" s="1"/>
      <c r="C66" s="193" t="s">
        <v>309</v>
      </c>
      <c r="D66" s="192"/>
      <c r="E66" s="206">
        <f>+E62+E60+E64</f>
        <v>281.11199999999997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311</v>
      </c>
      <c r="D67" s="94"/>
      <c r="E67" s="203">
        <f>+E66*A67</f>
        <v>28.111199999999997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D30" sqref="D30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>
      <selection activeCell="D30" sqref="D30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3">
    <mergeCell ref="B12:F12"/>
    <mergeCell ref="B24:E24"/>
    <mergeCell ref="B36:E36"/>
  </mergeCells>
  <conditionalFormatting sqref="B13">
    <cfRule type="cellIs" dxfId="287" priority="24" stopIfTrue="1" operator="equal">
      <formula>$B$13</formula>
    </cfRule>
  </conditionalFormatting>
  <conditionalFormatting sqref="C13">
    <cfRule type="cellIs" dxfId="286" priority="23" stopIfTrue="1" operator="equal">
      <formula>$C$13</formula>
    </cfRule>
  </conditionalFormatting>
  <conditionalFormatting sqref="D13">
    <cfRule type="cellIs" dxfId="285" priority="22" stopIfTrue="1" operator="equal">
      <formula>$D$13</formula>
    </cfRule>
  </conditionalFormatting>
  <conditionalFormatting sqref="E13">
    <cfRule type="cellIs" dxfId="284" priority="21" stopIfTrue="1" operator="equal">
      <formula>$E$13</formula>
    </cfRule>
  </conditionalFormatting>
  <conditionalFormatting sqref="B25">
    <cfRule type="cellIs" dxfId="283" priority="20" stopIfTrue="1" operator="equal">
      <formula>$B$25</formula>
    </cfRule>
  </conditionalFormatting>
  <conditionalFormatting sqref="C25">
    <cfRule type="cellIs" dxfId="282" priority="19" stopIfTrue="1" operator="equal">
      <formula>$C$25</formula>
    </cfRule>
  </conditionalFormatting>
  <conditionalFormatting sqref="D25">
    <cfRule type="cellIs" dxfId="281" priority="18" stopIfTrue="1" operator="equal">
      <formula>$D$25</formula>
    </cfRule>
  </conditionalFormatting>
  <conditionalFormatting sqref="E25">
    <cfRule type="cellIs" dxfId="280" priority="17" stopIfTrue="1" operator="equal">
      <formula>$E$25</formula>
    </cfRule>
  </conditionalFormatting>
  <conditionalFormatting sqref="B37">
    <cfRule type="cellIs" dxfId="279" priority="16" stopIfTrue="1" operator="equal">
      <formula>$B$37</formula>
    </cfRule>
  </conditionalFormatting>
  <conditionalFormatting sqref="C37">
    <cfRule type="cellIs" dxfId="278" priority="15" stopIfTrue="1" operator="equal">
      <formula>$C$37</formula>
    </cfRule>
  </conditionalFormatting>
  <conditionalFormatting sqref="D37">
    <cfRule type="cellIs" dxfId="277" priority="14" stopIfTrue="1" operator="equal">
      <formula>$D$37</formula>
    </cfRule>
  </conditionalFormatting>
  <conditionalFormatting sqref="E37">
    <cfRule type="cellIs" dxfId="276" priority="13" stopIfTrue="1" operator="equal">
      <formula>$E$37</formula>
    </cfRule>
  </conditionalFormatting>
  <conditionalFormatting sqref="C60">
    <cfRule type="cellIs" dxfId="275" priority="9" stopIfTrue="1" operator="equal">
      <formula>$E$13</formula>
    </cfRule>
    <cfRule type="cellIs" dxfId="274" priority="10" stopIfTrue="1" operator="equal">
      <formula>$D$13</formula>
    </cfRule>
    <cfRule type="cellIs" dxfId="273" priority="11" stopIfTrue="1" operator="equal">
      <formula>$C$13</formula>
    </cfRule>
    <cfRule type="cellIs" dxfId="272" priority="12" stopIfTrue="1" operator="equal">
      <formula>$B$13</formula>
    </cfRule>
  </conditionalFormatting>
  <conditionalFormatting sqref="C62">
    <cfRule type="cellIs" dxfId="271" priority="5" stopIfTrue="1" operator="equal">
      <formula>$E$25</formula>
    </cfRule>
    <cfRule type="cellIs" dxfId="270" priority="6" stopIfTrue="1" operator="equal">
      <formula>$D$25</formula>
    </cfRule>
    <cfRule type="cellIs" dxfId="269" priority="7" stopIfTrue="1" operator="equal">
      <formula>$C$25</formula>
    </cfRule>
    <cfRule type="cellIs" dxfId="268" priority="8" stopIfTrue="1" operator="equal">
      <formula>$B$25</formula>
    </cfRule>
  </conditionalFormatting>
  <conditionalFormatting sqref="C64">
    <cfRule type="cellIs" dxfId="267" priority="1" stopIfTrue="1" operator="equal">
      <formula>$E$13</formula>
    </cfRule>
    <cfRule type="cellIs" dxfId="266" priority="2" stopIfTrue="1" operator="equal">
      <formula>$D$13</formula>
    </cfRule>
    <cfRule type="cellIs" dxfId="265" priority="3" stopIfTrue="1" operator="equal">
      <formula>$C$13</formula>
    </cfRule>
    <cfRule type="cellIs" dxfId="264" priority="4" stopIfTrue="1" operator="equal">
      <formula>$B$13</formula>
    </cfRule>
  </conditionalFormatting>
  <dataValidations count="3"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2 G24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tabColor rgb="FFFFFF00"/>
    <pageSetUpPr fitToPage="1"/>
  </sheetPr>
  <dimension ref="A1:O87"/>
  <sheetViews>
    <sheetView showGridLines="0" showRowColHeaders="0" topLeftCell="A31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172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88</v>
      </c>
      <c r="C3" s="214"/>
      <c r="D3" s="214"/>
      <c r="E3" s="214"/>
      <c r="F3" s="218"/>
      <c r="G3" s="215"/>
    </row>
    <row r="4" spans="1:12" x14ac:dyDescent="0.25">
      <c r="A4" s="219"/>
      <c r="B4" s="220" t="s">
        <v>174</v>
      </c>
      <c r="C4" s="213"/>
      <c r="D4" s="213"/>
      <c r="E4" s="213"/>
      <c r="F4" s="213"/>
      <c r="G4" s="221"/>
    </row>
    <row r="5" spans="1:12" ht="18" customHeight="1" x14ac:dyDescent="0.25">
      <c r="A5" s="216" t="s">
        <v>10</v>
      </c>
      <c r="B5" s="217" t="s">
        <v>138</v>
      </c>
      <c r="C5" s="214"/>
      <c r="D5" s="214"/>
      <c r="E5" s="214"/>
      <c r="F5" s="218"/>
      <c r="G5" s="215"/>
    </row>
    <row r="6" spans="1:12" x14ac:dyDescent="0.25">
      <c r="A6" s="216"/>
      <c r="B6" s="223" t="s">
        <v>139</v>
      </c>
      <c r="C6" s="214"/>
      <c r="D6" s="214"/>
      <c r="E6" s="214"/>
      <c r="F6" s="218"/>
      <c r="G6" s="215"/>
    </row>
    <row r="7" spans="1:12" ht="18" customHeight="1" x14ac:dyDescent="0.25">
      <c r="A7" s="216" t="s">
        <v>12</v>
      </c>
      <c r="B7" s="217" t="s">
        <v>76</v>
      </c>
      <c r="C7" s="214"/>
      <c r="D7" s="214"/>
      <c r="E7" s="214"/>
      <c r="F7" s="218"/>
      <c r="G7" s="215"/>
    </row>
    <row r="8" spans="1:12" x14ac:dyDescent="0.25">
      <c r="A8" s="216"/>
      <c r="B8" s="223" t="s">
        <v>170</v>
      </c>
      <c r="C8" s="214"/>
      <c r="D8" s="214"/>
      <c r="E8" s="214"/>
      <c r="F8" s="218"/>
      <c r="G8" s="215"/>
    </row>
    <row r="9" spans="1:12" ht="19.5" customHeight="1" x14ac:dyDescent="0.25">
      <c r="A9" s="224" t="s">
        <v>42</v>
      </c>
      <c r="B9" s="217" t="s">
        <v>64</v>
      </c>
      <c r="C9" s="214"/>
      <c r="D9" s="214"/>
      <c r="E9" s="214"/>
      <c r="F9" s="218"/>
      <c r="G9" s="215"/>
    </row>
    <row r="10" spans="1:12" x14ac:dyDescent="0.25">
      <c r="A10" s="216"/>
      <c r="B10" s="225" t="s">
        <v>142</v>
      </c>
      <c r="C10" s="214"/>
      <c r="D10" s="214"/>
      <c r="E10" s="214"/>
      <c r="F10" s="218"/>
      <c r="G10" s="215"/>
    </row>
    <row r="11" spans="1:12" x14ac:dyDescent="0.25">
      <c r="A11" s="226"/>
      <c r="B11" s="227"/>
      <c r="C11" s="228"/>
      <c r="D11" s="229"/>
      <c r="E11" s="229"/>
      <c r="F11" s="230"/>
      <c r="G11" s="231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ht="13.8" thickBot="1" x14ac:dyDescent="0.3">
      <c r="A13" s="2"/>
      <c r="B13" s="2"/>
      <c r="C13" s="2"/>
      <c r="D13" s="2"/>
      <c r="E13" s="2"/>
      <c r="F13" s="2"/>
      <c r="G13" s="2"/>
    </row>
    <row r="14" spans="1:12" x14ac:dyDescent="0.25">
      <c r="A14" s="287" t="s">
        <v>8</v>
      </c>
      <c r="B14" s="595" t="s">
        <v>88</v>
      </c>
      <c r="C14" s="594"/>
      <c r="D14" s="594"/>
      <c r="E14" s="594"/>
      <c r="F14" s="288"/>
      <c r="G14" s="289" t="s">
        <v>175</v>
      </c>
    </row>
    <row r="15" spans="1:12" s="1" customFormat="1" x14ac:dyDescent="0.25">
      <c r="A15" s="59"/>
      <c r="B15" s="497" t="s">
        <v>287</v>
      </c>
      <c r="C15" s="498" t="s">
        <v>33</v>
      </c>
      <c r="D15" s="499" t="s">
        <v>6</v>
      </c>
      <c r="E15" s="500" t="s">
        <v>20</v>
      </c>
      <c r="F15" s="18"/>
      <c r="G15" s="60"/>
    </row>
    <row r="16" spans="1:12" x14ac:dyDescent="0.25">
      <c r="A16" s="83" t="s">
        <v>26</v>
      </c>
      <c r="B16" s="179" t="str">
        <f>+'115'!C14</f>
        <v xml:space="preserve"> - </v>
      </c>
      <c r="C16" s="137" t="str">
        <f>+'115'!C24</f>
        <v xml:space="preserve"> - </v>
      </c>
      <c r="D16" s="137" t="str">
        <f>+'115'!C34</f>
        <v xml:space="preserve"> - </v>
      </c>
      <c r="E16" s="137" t="str">
        <f>+'115'!C44</f>
        <v>ab 35</v>
      </c>
      <c r="F16" s="33" t="s">
        <v>19</v>
      </c>
      <c r="G16" s="60"/>
      <c r="H16" s="14"/>
      <c r="I16" s="17"/>
      <c r="J16" s="17"/>
      <c r="K16" s="21"/>
      <c r="L16" s="1"/>
    </row>
    <row r="17" spans="1:14" x14ac:dyDescent="0.25">
      <c r="A17" s="84" t="s">
        <v>100</v>
      </c>
      <c r="B17" s="178" t="str">
        <f>+'115'!C15</f>
        <v xml:space="preserve"> - </v>
      </c>
      <c r="C17" s="139" t="str">
        <f>+'115'!C25</f>
        <v xml:space="preserve"> - </v>
      </c>
      <c r="D17" s="139" t="str">
        <f>+'115'!C35</f>
        <v>hoch</v>
      </c>
      <c r="E17" s="139" t="str">
        <f>+'115'!C45</f>
        <v>hoch</v>
      </c>
      <c r="F17" s="33"/>
      <c r="G17" s="60"/>
      <c r="I17" s="17"/>
      <c r="J17" s="17"/>
      <c r="K17" s="17"/>
      <c r="L17" s="1"/>
    </row>
    <row r="18" spans="1:14" x14ac:dyDescent="0.25">
      <c r="A18" s="83" t="s">
        <v>5</v>
      </c>
      <c r="B18" s="178" t="str">
        <f>+'115'!C16</f>
        <v xml:space="preserve"> - </v>
      </c>
      <c r="C18" s="139" t="str">
        <f>+'115'!C26</f>
        <v xml:space="preserve"> - </v>
      </c>
      <c r="D18" s="139" t="str">
        <f>+'115'!C36</f>
        <v>labil</v>
      </c>
      <c r="E18" s="139" t="str">
        <f>+'115'!C46</f>
        <v>labil</v>
      </c>
      <c r="F18" s="34"/>
      <c r="G18" s="60"/>
      <c r="I18" s="21"/>
      <c r="J18" s="21"/>
      <c r="K18" s="21"/>
      <c r="L18" s="1"/>
    </row>
    <row r="19" spans="1:14" x14ac:dyDescent="0.25">
      <c r="A19" s="84" t="s">
        <v>46</v>
      </c>
      <c r="B19" s="178" t="str">
        <f>+'115'!C17</f>
        <v xml:space="preserve"> - </v>
      </c>
      <c r="C19" s="139" t="str">
        <f>+'115'!C27</f>
        <v xml:space="preserve"> - </v>
      </c>
      <c r="D19" s="139" t="str">
        <f>+'115'!C37</f>
        <v xml:space="preserve">sehr uneben </v>
      </c>
      <c r="E19" s="139" t="str">
        <f>+'115'!C47</f>
        <v>sehr uneben</v>
      </c>
      <c r="F19" s="34"/>
      <c r="G19" s="60"/>
      <c r="H19" s="44"/>
      <c r="I19" s="21"/>
      <c r="J19" s="21"/>
      <c r="K19" s="21"/>
      <c r="L19" s="1"/>
    </row>
    <row r="20" spans="1:14" x14ac:dyDescent="0.25">
      <c r="A20" s="83" t="s">
        <v>28</v>
      </c>
      <c r="B20" s="178" t="str">
        <f>+'115'!C18</f>
        <v xml:space="preserve"> - </v>
      </c>
      <c r="C20" s="139" t="str">
        <f>+'115'!C28</f>
        <v xml:space="preserve"> - </v>
      </c>
      <c r="D20" s="139" t="str">
        <f>+'115'!C38</f>
        <v xml:space="preserve"> - </v>
      </c>
      <c r="E20" s="139" t="str">
        <f>+'115'!C48</f>
        <v xml:space="preserve"> - </v>
      </c>
      <c r="F20" s="33" t="s">
        <v>25</v>
      </c>
      <c r="G20" s="60"/>
      <c r="I20" s="21"/>
      <c r="J20" s="21"/>
      <c r="K20" s="21"/>
      <c r="L20" s="1"/>
    </row>
    <row r="21" spans="1:14" x14ac:dyDescent="0.25">
      <c r="A21" s="84" t="s">
        <v>4</v>
      </c>
      <c r="B21" s="178" t="str">
        <f>+'115'!C19</f>
        <v xml:space="preserve"> - </v>
      </c>
      <c r="C21" s="139" t="str">
        <f>+'115'!C29</f>
        <v xml:space="preserve"> - </v>
      </c>
      <c r="D21" s="139" t="str">
        <f>+'115'!C39</f>
        <v xml:space="preserve"> - </v>
      </c>
      <c r="E21" s="139" t="str">
        <f>+'115'!C49</f>
        <v xml:space="preserve"> - </v>
      </c>
      <c r="F21" s="33" t="s">
        <v>19</v>
      </c>
      <c r="G21" s="60"/>
      <c r="I21" s="28"/>
      <c r="J21" s="28"/>
      <c r="K21" s="28"/>
      <c r="L21" s="1"/>
    </row>
    <row r="22" spans="1:14" x14ac:dyDescent="0.25">
      <c r="A22" s="84" t="s">
        <v>29</v>
      </c>
      <c r="B22" s="178" t="str">
        <f>+'115'!C20</f>
        <v>5 bis 10</v>
      </c>
      <c r="C22" s="139" t="str">
        <f>+'115'!C30</f>
        <v>1 bis 5</v>
      </c>
      <c r="D22" s="139" t="str">
        <f>+'115'!C40</f>
        <v>&lt; 1</v>
      </c>
      <c r="E22" s="139" t="str">
        <f>+'115'!C50</f>
        <v>&lt; 1</v>
      </c>
      <c r="F22" s="33" t="s">
        <v>32</v>
      </c>
      <c r="G22" s="60"/>
      <c r="H22" s="41"/>
      <c r="I22" s="29"/>
      <c r="J22" s="29"/>
      <c r="K22" s="29"/>
      <c r="L22" s="1"/>
    </row>
    <row r="23" spans="1:14" x14ac:dyDescent="0.25">
      <c r="A23" s="84" t="s">
        <v>31</v>
      </c>
      <c r="B23" s="178" t="str">
        <f>+'115'!C21</f>
        <v xml:space="preserve"> - </v>
      </c>
      <c r="C23" s="139" t="str">
        <f>+'115'!C31</f>
        <v xml:space="preserve"> - </v>
      </c>
      <c r="D23" s="139" t="str">
        <f>+'115'!C41</f>
        <v xml:space="preserve"> - </v>
      </c>
      <c r="E23" s="139" t="str">
        <f>+'115'!C51</f>
        <v xml:space="preserve"> - </v>
      </c>
      <c r="F23" s="33" t="s">
        <v>17</v>
      </c>
      <c r="G23" s="60"/>
      <c r="I23" s="37"/>
      <c r="J23" s="17"/>
      <c r="K23" s="17"/>
      <c r="L23" s="1"/>
    </row>
    <row r="24" spans="1:14" ht="13.8" thickBot="1" x14ac:dyDescent="0.3">
      <c r="A24" s="85" t="s">
        <v>35</v>
      </c>
      <c r="B24" s="548">
        <f>+'115'!C22</f>
        <v>2</v>
      </c>
      <c r="C24" s="143">
        <f>+'115'!C32</f>
        <v>2</v>
      </c>
      <c r="D24" s="143">
        <f>+'115'!C42</f>
        <v>1.6</v>
      </c>
      <c r="E24" s="143">
        <f>+'115'!C52</f>
        <v>1.2</v>
      </c>
      <c r="F24" s="35" t="s">
        <v>36</v>
      </c>
      <c r="G24" s="62"/>
      <c r="I24" s="17"/>
      <c r="J24" s="17"/>
      <c r="K24" s="21"/>
      <c r="L24" s="1"/>
    </row>
    <row r="25" spans="1:14" s="410" customFormat="1" ht="17.25" customHeight="1" x14ac:dyDescent="0.25">
      <c r="A25" s="514"/>
      <c r="B25" s="516">
        <f>+'115'!G13</f>
        <v>95.318000000000012</v>
      </c>
      <c r="C25" s="516">
        <f>+'115'!G23</f>
        <v>100.08390000000001</v>
      </c>
      <c r="D25" s="516">
        <f>+'115'!G33</f>
        <v>568.24778880000019</v>
      </c>
      <c r="E25" s="516">
        <f>+'115'!G43</f>
        <v>909.19646208000017</v>
      </c>
      <c r="F25" s="477"/>
      <c r="G25" s="517"/>
      <c r="I25" s="442"/>
      <c r="J25" s="442"/>
      <c r="K25" s="442"/>
      <c r="L25" s="442"/>
    </row>
    <row r="26" spans="1:14" x14ac:dyDescent="0.25">
      <c r="A26" s="272" t="s">
        <v>10</v>
      </c>
      <c r="B26" s="600" t="s">
        <v>138</v>
      </c>
      <c r="C26" s="592"/>
      <c r="D26" s="592"/>
      <c r="E26" s="592"/>
      <c r="F26" s="257"/>
      <c r="G26" s="290" t="s">
        <v>140</v>
      </c>
      <c r="I26" s="1"/>
      <c r="J26" s="5"/>
      <c r="K26" s="1"/>
      <c r="L26" s="1"/>
    </row>
    <row r="27" spans="1:14" s="1" customFormat="1" x14ac:dyDescent="0.25">
      <c r="A27" s="59"/>
      <c r="B27" s="497" t="s">
        <v>287</v>
      </c>
      <c r="C27" s="498" t="s">
        <v>33</v>
      </c>
      <c r="D27" s="499" t="s">
        <v>6</v>
      </c>
      <c r="E27" s="500" t="s">
        <v>20</v>
      </c>
      <c r="F27" s="18"/>
      <c r="G27" s="60"/>
      <c r="I27" s="17"/>
      <c r="J27" s="17"/>
      <c r="K27" s="21"/>
    </row>
    <row r="28" spans="1:14" x14ac:dyDescent="0.25">
      <c r="A28" s="83" t="s">
        <v>26</v>
      </c>
      <c r="B28" s="179" t="str">
        <f>+'312'!C12</f>
        <v xml:space="preserve"> - </v>
      </c>
      <c r="C28" s="137" t="str">
        <f>+'312'!C22</f>
        <v xml:space="preserve"> - </v>
      </c>
      <c r="D28" s="137" t="str">
        <f>+'312'!C32</f>
        <v xml:space="preserve"> - </v>
      </c>
      <c r="E28" s="137" t="str">
        <f>+'312'!C42</f>
        <v>ab 35</v>
      </c>
      <c r="F28" s="33" t="s">
        <v>19</v>
      </c>
      <c r="G28" s="60"/>
      <c r="I28" s="17"/>
      <c r="J28" s="21"/>
      <c r="K28" s="21"/>
      <c r="L28" s="1"/>
    </row>
    <row r="29" spans="1:14" x14ac:dyDescent="0.25">
      <c r="A29" s="84" t="s">
        <v>100</v>
      </c>
      <c r="B29" s="178" t="str">
        <f>+'312'!C13</f>
        <v xml:space="preserve"> - </v>
      </c>
      <c r="C29" s="139" t="str">
        <f>+'312'!C23</f>
        <v xml:space="preserve"> - </v>
      </c>
      <c r="D29" s="139" t="str">
        <f>+'312'!C33</f>
        <v>hoch</v>
      </c>
      <c r="E29" s="139" t="str">
        <f>+'312'!C43</f>
        <v>hoch</v>
      </c>
      <c r="F29" s="33"/>
      <c r="G29" s="60"/>
      <c r="I29" s="21"/>
      <c r="J29" s="21"/>
      <c r="K29" s="21"/>
      <c r="L29" s="1"/>
    </row>
    <row r="30" spans="1:14" x14ac:dyDescent="0.25">
      <c r="A30" s="83" t="s">
        <v>5</v>
      </c>
      <c r="B30" s="178" t="str">
        <f>+'312'!C14</f>
        <v xml:space="preserve"> - </v>
      </c>
      <c r="C30" s="139" t="str">
        <f>+'312'!C24</f>
        <v>labil</v>
      </c>
      <c r="D30" s="139" t="str">
        <f>+'312'!C34</f>
        <v>labil</v>
      </c>
      <c r="E30" s="139" t="str">
        <f>+'312'!C44</f>
        <v>labil</v>
      </c>
      <c r="F30" s="34"/>
      <c r="G30" s="60"/>
      <c r="H30" s="17"/>
      <c r="I30" s="27"/>
      <c r="J30" s="17"/>
      <c r="K30" s="51"/>
      <c r="L30" s="1"/>
      <c r="M30" s="1"/>
      <c r="N30" s="1"/>
    </row>
    <row r="31" spans="1:14" x14ac:dyDescent="0.25">
      <c r="A31" s="84" t="s">
        <v>46</v>
      </c>
      <c r="B31" s="178" t="str">
        <f>+'312'!C15</f>
        <v xml:space="preserve"> - </v>
      </c>
      <c r="C31" s="139" t="str">
        <f>+'312'!C25</f>
        <v>uneben</v>
      </c>
      <c r="D31" s="139" t="str">
        <f>+'312'!C35</f>
        <v>uneben</v>
      </c>
      <c r="E31" s="139" t="str">
        <f>+'312'!C45</f>
        <v>uneben</v>
      </c>
      <c r="F31" s="34"/>
      <c r="G31" s="60"/>
      <c r="H31" s="44"/>
      <c r="I31" s="17"/>
      <c r="J31" s="46"/>
      <c r="K31" s="46"/>
      <c r="L31" s="1"/>
    </row>
    <row r="32" spans="1:14" x14ac:dyDescent="0.25">
      <c r="A32" s="83" t="s">
        <v>28</v>
      </c>
      <c r="B32" s="178" t="str">
        <f>+'312'!C16</f>
        <v>bis 15</v>
      </c>
      <c r="C32" s="139" t="str">
        <f>+'312'!C26</f>
        <v>&lt; 70</v>
      </c>
      <c r="D32" s="139" t="str">
        <f>+'312'!C36</f>
        <v>&lt; 70</v>
      </c>
      <c r="E32" s="139" t="str">
        <f>+'312'!C46</f>
        <v>&gt; 70</v>
      </c>
      <c r="F32" s="33" t="s">
        <v>25</v>
      </c>
      <c r="G32" s="60"/>
      <c r="H32" s="41"/>
      <c r="I32" s="28"/>
      <c r="J32" s="47"/>
      <c r="K32" s="47"/>
      <c r="L32" s="1"/>
    </row>
    <row r="33" spans="1:13" x14ac:dyDescent="0.25">
      <c r="A33" s="84" t="s">
        <v>4</v>
      </c>
      <c r="B33" s="178" t="str">
        <f>+'312'!C17</f>
        <v xml:space="preserve"> - </v>
      </c>
      <c r="C33" s="139" t="str">
        <f>+'312'!C27</f>
        <v>&lt; 40</v>
      </c>
      <c r="D33" s="139" t="str">
        <f>+'312'!C37</f>
        <v>&lt; 40</v>
      </c>
      <c r="E33" s="139" t="str">
        <f>+'312'!C47</f>
        <v>40 bis 60</v>
      </c>
      <c r="F33" s="33" t="s">
        <v>19</v>
      </c>
      <c r="G33" s="60"/>
      <c r="I33" s="29"/>
      <c r="J33" s="48"/>
      <c r="K33" s="49"/>
      <c r="L33" s="1"/>
    </row>
    <row r="34" spans="1:13" x14ac:dyDescent="0.25">
      <c r="A34" s="84" t="s">
        <v>29</v>
      </c>
      <c r="B34" s="178">
        <f>+'312'!C18</f>
        <v>2</v>
      </c>
      <c r="C34" s="139" t="str">
        <f>+'312'!C28</f>
        <v>2 bis 5</v>
      </c>
      <c r="D34" s="139" t="str">
        <f>+'312'!C38</f>
        <v>1 bis 2</v>
      </c>
      <c r="E34" s="139" t="str">
        <f>+'312'!C48</f>
        <v>1 bis 2</v>
      </c>
      <c r="F34" s="33" t="s">
        <v>32</v>
      </c>
      <c r="G34" s="60"/>
      <c r="H34" s="41"/>
      <c r="I34" s="17"/>
      <c r="J34" s="21"/>
      <c r="K34" s="21"/>
      <c r="L34" s="1"/>
    </row>
    <row r="35" spans="1:13" x14ac:dyDescent="0.25">
      <c r="A35" s="84" t="s">
        <v>31</v>
      </c>
      <c r="B35" s="178" t="str">
        <f>+'312'!C19</f>
        <v xml:space="preserve"> - </v>
      </c>
      <c r="C35" s="139" t="str">
        <f>+'312'!C29</f>
        <v xml:space="preserve"> - </v>
      </c>
      <c r="D35" s="139" t="str">
        <f>+'312'!C39</f>
        <v xml:space="preserve"> - </v>
      </c>
      <c r="E35" s="139" t="str">
        <f>+'312'!C49</f>
        <v xml:space="preserve"> - </v>
      </c>
      <c r="F35" s="33" t="s">
        <v>17</v>
      </c>
      <c r="G35" s="60"/>
      <c r="I35" s="17"/>
      <c r="J35" s="17"/>
      <c r="K35" s="17"/>
      <c r="L35" s="1"/>
    </row>
    <row r="36" spans="1:13" ht="13.8" thickBot="1" x14ac:dyDescent="0.3">
      <c r="A36" s="85" t="s">
        <v>35</v>
      </c>
      <c r="B36" s="548">
        <f>+'312'!C20</f>
        <v>3.5</v>
      </c>
      <c r="C36" s="143">
        <f>+'312'!C30</f>
        <v>3.5</v>
      </c>
      <c r="D36" s="143">
        <f>+'312'!C40</f>
        <v>3.5</v>
      </c>
      <c r="E36" s="143">
        <f>+'312'!C50</f>
        <v>3.5</v>
      </c>
      <c r="F36" s="35" t="s">
        <v>36</v>
      </c>
      <c r="G36" s="62"/>
      <c r="I36" s="1"/>
      <c r="J36" s="1"/>
      <c r="K36" s="1"/>
      <c r="L36" s="1"/>
    </row>
    <row r="37" spans="1:13" s="410" customFormat="1" ht="17.25" customHeight="1" x14ac:dyDescent="0.25">
      <c r="A37" s="520"/>
      <c r="B37" s="516">
        <f>+'312'!G11</f>
        <v>35.422400000000003</v>
      </c>
      <c r="C37" s="537">
        <f>+'312'!G21</f>
        <v>105.36038656000004</v>
      </c>
      <c r="D37" s="522">
        <f>+'312'!G31</f>
        <v>200.58996672000004</v>
      </c>
      <c r="E37" s="522">
        <f>+'312'!G41</f>
        <v>367.62670264320013</v>
      </c>
      <c r="F37" s="524"/>
      <c r="G37" s="525"/>
    </row>
    <row r="38" spans="1:13" x14ac:dyDescent="0.25">
      <c r="A38" s="272" t="s">
        <v>12</v>
      </c>
      <c r="B38" s="600" t="s">
        <v>76</v>
      </c>
      <c r="C38" s="592"/>
      <c r="D38" s="592"/>
      <c r="E38" s="592"/>
      <c r="F38" s="257"/>
      <c r="G38" s="290" t="s">
        <v>171</v>
      </c>
    </row>
    <row r="39" spans="1:13" s="1" customFormat="1" x14ac:dyDescent="0.25">
      <c r="A39" s="59"/>
      <c r="B39" s="497" t="s">
        <v>287</v>
      </c>
      <c r="C39" s="498" t="s">
        <v>33</v>
      </c>
      <c r="D39" s="499" t="s">
        <v>6</v>
      </c>
      <c r="E39" s="500" t="s">
        <v>20</v>
      </c>
      <c r="F39" s="18"/>
      <c r="G39" s="60"/>
    </row>
    <row r="40" spans="1:13" x14ac:dyDescent="0.25">
      <c r="A40" s="83" t="s">
        <v>26</v>
      </c>
      <c r="B40" s="179" t="str">
        <f>+'323'!C14</f>
        <v xml:space="preserve"> - </v>
      </c>
      <c r="C40" s="137" t="str">
        <f>+'323'!C24</f>
        <v xml:space="preserve"> - </v>
      </c>
      <c r="D40" s="137" t="str">
        <f>+'323'!C34</f>
        <v>ab 35</v>
      </c>
      <c r="E40" s="137" t="str">
        <f>+'323'!C44</f>
        <v xml:space="preserve"> - </v>
      </c>
      <c r="F40" s="33" t="s">
        <v>19</v>
      </c>
      <c r="G40" s="60"/>
      <c r="I40" s="17"/>
      <c r="J40" s="17"/>
      <c r="K40" s="17"/>
      <c r="L40" s="72"/>
      <c r="M40" s="73"/>
    </row>
    <row r="41" spans="1:13" x14ac:dyDescent="0.25">
      <c r="A41" s="84" t="s">
        <v>100</v>
      </c>
      <c r="B41" s="178" t="str">
        <f>+'323'!C15</f>
        <v xml:space="preserve"> - </v>
      </c>
      <c r="C41" s="139" t="str">
        <f>+'323'!C25</f>
        <v xml:space="preserve"> - </v>
      </c>
      <c r="D41" s="139" t="str">
        <f>+'323'!C35</f>
        <v xml:space="preserve">hoch </v>
      </c>
      <c r="E41" s="139" t="str">
        <f>+'323'!C45</f>
        <v xml:space="preserve">hoch </v>
      </c>
      <c r="F41" s="33"/>
      <c r="G41" s="60"/>
      <c r="I41" s="21"/>
      <c r="J41" s="21"/>
      <c r="K41" s="21"/>
      <c r="L41" s="72"/>
    </row>
    <row r="42" spans="1:13" x14ac:dyDescent="0.25">
      <c r="A42" s="83" t="s">
        <v>5</v>
      </c>
      <c r="B42" s="178" t="str">
        <f>+'323'!C16</f>
        <v xml:space="preserve"> - </v>
      </c>
      <c r="C42" s="139" t="str">
        <f>+'323'!C26</f>
        <v>labil</v>
      </c>
      <c r="D42" s="139" t="str">
        <f>+'323'!C36</f>
        <v xml:space="preserve"> - </v>
      </c>
      <c r="E42" s="139" t="str">
        <f>+'323'!C46</f>
        <v>labil</v>
      </c>
      <c r="F42" s="34"/>
      <c r="G42" s="60"/>
      <c r="I42" s="21"/>
      <c r="J42" s="21"/>
      <c r="K42" s="21"/>
      <c r="L42" s="72"/>
    </row>
    <row r="43" spans="1:13" x14ac:dyDescent="0.25">
      <c r="A43" s="84" t="s">
        <v>46</v>
      </c>
      <c r="B43" s="178" t="str">
        <f>+'323'!C17</f>
        <v xml:space="preserve"> - </v>
      </c>
      <c r="C43" s="139" t="str">
        <f>+'323'!C27</f>
        <v>uneben</v>
      </c>
      <c r="D43" s="139" t="str">
        <f>+'323'!C37</f>
        <v>uneben</v>
      </c>
      <c r="E43" s="139" t="str">
        <f>+'323'!C47</f>
        <v>uneben</v>
      </c>
      <c r="F43" s="34"/>
      <c r="G43" s="60"/>
      <c r="I43" s="17"/>
      <c r="J43" s="17"/>
      <c r="K43" s="17"/>
      <c r="L43" s="72"/>
    </row>
    <row r="44" spans="1:13" x14ac:dyDescent="0.25">
      <c r="A44" s="83" t="s">
        <v>28</v>
      </c>
      <c r="B44" s="178">
        <f>+'323'!C18</f>
        <v>50</v>
      </c>
      <c r="C44" s="139" t="str">
        <f>+'323'!C28</f>
        <v>50 bis 100</v>
      </c>
      <c r="D44" s="139" t="str">
        <f>+'323'!C38</f>
        <v>50 bis 100</v>
      </c>
      <c r="E44" s="139" t="str">
        <f>+'323'!C48</f>
        <v>100 bis 150</v>
      </c>
      <c r="F44" s="33" t="s">
        <v>25</v>
      </c>
      <c r="G44" s="60"/>
      <c r="H44" s="14"/>
      <c r="I44" s="28"/>
      <c r="J44" s="28"/>
      <c r="K44" s="28"/>
      <c r="L44" s="72"/>
    </row>
    <row r="45" spans="1:13" x14ac:dyDescent="0.25">
      <c r="A45" s="84" t="s">
        <v>4</v>
      </c>
      <c r="B45" s="178" t="str">
        <f>+'323'!C19</f>
        <v xml:space="preserve"> - </v>
      </c>
      <c r="C45" s="139" t="str">
        <f>+'323'!C29</f>
        <v xml:space="preserve"> - </v>
      </c>
      <c r="D45" s="139" t="str">
        <f>+'323'!C39</f>
        <v xml:space="preserve"> - </v>
      </c>
      <c r="E45" s="139" t="str">
        <f>+'323'!C49</f>
        <v xml:space="preserve"> - </v>
      </c>
      <c r="F45" s="33" t="s">
        <v>19</v>
      </c>
      <c r="G45" s="60"/>
      <c r="I45" s="29"/>
      <c r="J45" s="29"/>
      <c r="K45" s="29"/>
      <c r="L45" s="72"/>
    </row>
    <row r="46" spans="1:13" x14ac:dyDescent="0.25">
      <c r="A46" s="84" t="s">
        <v>29</v>
      </c>
      <c r="B46" s="178">
        <f>+'323'!C20</f>
        <v>5</v>
      </c>
      <c r="C46" s="139" t="str">
        <f>+'323'!C30</f>
        <v>1 bis 5</v>
      </c>
      <c r="D46" s="139" t="str">
        <f>+'323'!C40</f>
        <v>1 bis 5</v>
      </c>
      <c r="E46" s="139" t="str">
        <f>+'323'!C50</f>
        <v>1 bis 5</v>
      </c>
      <c r="F46" s="33" t="s">
        <v>32</v>
      </c>
      <c r="G46" s="60"/>
      <c r="I46" s="17"/>
      <c r="J46" s="17"/>
      <c r="K46" s="17"/>
      <c r="L46" s="72"/>
    </row>
    <row r="47" spans="1:13" x14ac:dyDescent="0.25">
      <c r="A47" s="84" t="s">
        <v>31</v>
      </c>
      <c r="B47" s="178" t="str">
        <f>+'323'!C21</f>
        <v xml:space="preserve"> - </v>
      </c>
      <c r="C47" s="139" t="str">
        <f>+'323'!C31</f>
        <v xml:space="preserve"> - </v>
      </c>
      <c r="D47" s="139" t="str">
        <f>+'323'!C41</f>
        <v xml:space="preserve"> - </v>
      </c>
      <c r="E47" s="139" t="str">
        <f>+'323'!C51</f>
        <v xml:space="preserve"> - </v>
      </c>
      <c r="F47" s="33" t="s">
        <v>17</v>
      </c>
      <c r="G47" s="60"/>
      <c r="I47" s="17"/>
      <c r="J47" s="17"/>
      <c r="K47" s="17"/>
      <c r="L47" s="5"/>
    </row>
    <row r="48" spans="1:13" ht="13.8" thickBot="1" x14ac:dyDescent="0.3">
      <c r="A48" s="85" t="s">
        <v>35</v>
      </c>
      <c r="B48" s="548" t="str">
        <f>+'323'!C22</f>
        <v xml:space="preserve"> - </v>
      </c>
      <c r="C48" s="143">
        <f>+'323'!C32</f>
        <v>2.7</v>
      </c>
      <c r="D48" s="143">
        <f>+'323'!C42</f>
        <v>2.7</v>
      </c>
      <c r="E48" s="143">
        <f>+'323'!C52</f>
        <v>2.7</v>
      </c>
      <c r="F48" s="35" t="s">
        <v>36</v>
      </c>
      <c r="G48" s="62"/>
    </row>
    <row r="49" spans="1:12" s="410" customFormat="1" ht="17.25" customHeight="1" x14ac:dyDescent="0.25">
      <c r="A49" s="538"/>
      <c r="B49" s="516">
        <f>+'323'!G13</f>
        <v>41.591999999999999</v>
      </c>
      <c r="C49" s="539">
        <f>+'323'!G23</f>
        <v>164.15530560000002</v>
      </c>
      <c r="D49" s="539">
        <f>+'323'!G33</f>
        <v>246.23295839999997</v>
      </c>
      <c r="E49" s="539">
        <f>+'323'!G43</f>
        <v>320.10284591999999</v>
      </c>
      <c r="F49" s="442"/>
      <c r="G49" s="540"/>
    </row>
    <row r="50" spans="1:12" x14ac:dyDescent="0.25">
      <c r="A50" s="285" t="s">
        <v>42</v>
      </c>
      <c r="B50" s="600" t="s">
        <v>64</v>
      </c>
      <c r="C50" s="592"/>
      <c r="D50" s="592"/>
      <c r="E50" s="592"/>
      <c r="F50" s="257"/>
      <c r="G50" s="290" t="s">
        <v>141</v>
      </c>
      <c r="I50" s="17"/>
      <c r="J50" s="17"/>
      <c r="K50" s="17"/>
      <c r="L50" s="1"/>
    </row>
    <row r="51" spans="1:12" s="1" customFormat="1" x14ac:dyDescent="0.25">
      <c r="A51" s="59"/>
      <c r="B51" s="497" t="s">
        <v>287</v>
      </c>
      <c r="C51" s="498" t="s">
        <v>33</v>
      </c>
      <c r="D51" s="499" t="s">
        <v>6</v>
      </c>
      <c r="E51" s="500" t="s">
        <v>20</v>
      </c>
      <c r="F51" s="18"/>
      <c r="G51" s="60"/>
      <c r="I51" s="17"/>
      <c r="J51" s="17"/>
      <c r="K51" s="17"/>
    </row>
    <row r="52" spans="1:12" x14ac:dyDescent="0.25">
      <c r="A52" s="83" t="s">
        <v>26</v>
      </c>
      <c r="B52" s="179" t="str">
        <f>+'3381'!C13</f>
        <v xml:space="preserve"> - </v>
      </c>
      <c r="C52" s="137" t="str">
        <f>+'3381'!C23</f>
        <v xml:space="preserve"> - </v>
      </c>
      <c r="D52" s="137" t="str">
        <f>+'3381'!C33</f>
        <v>ab 35</v>
      </c>
      <c r="E52" s="137" t="str">
        <f>+'3381'!C43</f>
        <v xml:space="preserve"> - </v>
      </c>
      <c r="F52" s="33" t="s">
        <v>19</v>
      </c>
      <c r="G52" s="60"/>
      <c r="I52" s="21"/>
      <c r="J52" s="21"/>
      <c r="K52" s="21"/>
      <c r="L52" s="1"/>
    </row>
    <row r="53" spans="1:12" x14ac:dyDescent="0.25">
      <c r="A53" s="84" t="s">
        <v>100</v>
      </c>
      <c r="B53" s="178" t="str">
        <f>+'3381'!C14</f>
        <v xml:space="preserve"> - </v>
      </c>
      <c r="C53" s="139" t="str">
        <f>+'3381'!C24</f>
        <v xml:space="preserve"> - </v>
      </c>
      <c r="D53" s="139" t="str">
        <f>+'3381'!C34</f>
        <v xml:space="preserve"> - </v>
      </c>
      <c r="E53" s="139" t="str">
        <f>+'3381'!C44</f>
        <v xml:space="preserve"> - </v>
      </c>
      <c r="F53" s="33"/>
      <c r="G53" s="60"/>
      <c r="I53" s="21"/>
      <c r="J53" s="21"/>
      <c r="K53" s="21"/>
      <c r="L53" s="1"/>
    </row>
    <row r="54" spans="1:12" x14ac:dyDescent="0.25">
      <c r="A54" s="83" t="s">
        <v>5</v>
      </c>
      <c r="B54" s="178" t="str">
        <f>+'3381'!C15</f>
        <v xml:space="preserve"> - </v>
      </c>
      <c r="C54" s="139" t="str">
        <f>+'3381'!C25</f>
        <v xml:space="preserve"> - </v>
      </c>
      <c r="D54" s="139" t="str">
        <f>+'3381'!C35</f>
        <v xml:space="preserve"> - </v>
      </c>
      <c r="E54" s="139" t="str">
        <f>+'3381'!C45</f>
        <v>labil</v>
      </c>
      <c r="F54" s="34"/>
      <c r="G54" s="60"/>
      <c r="I54" s="17"/>
      <c r="J54" s="17"/>
      <c r="K54" s="17"/>
      <c r="L54" s="1"/>
    </row>
    <row r="55" spans="1:12" x14ac:dyDescent="0.25">
      <c r="A55" s="84" t="s">
        <v>46</v>
      </c>
      <c r="B55" s="178" t="str">
        <f>+'3381'!C16</f>
        <v xml:space="preserve"> - </v>
      </c>
      <c r="C55" s="139" t="str">
        <f>+'3381'!C26</f>
        <v>uneben</v>
      </c>
      <c r="D55" s="139" t="str">
        <f>+'3381'!C36</f>
        <v>uneben</v>
      </c>
      <c r="E55" s="139" t="str">
        <f>+'3381'!C46</f>
        <v>uneben</v>
      </c>
      <c r="F55" s="34"/>
      <c r="G55" s="60"/>
      <c r="I55" s="28"/>
      <c r="J55" s="28"/>
      <c r="K55" s="28"/>
      <c r="L55" s="1"/>
    </row>
    <row r="56" spans="1:12" x14ac:dyDescent="0.25">
      <c r="A56" s="83" t="s">
        <v>28</v>
      </c>
      <c r="B56" s="178" t="str">
        <f>+'3381'!C17</f>
        <v>5 bis 25</v>
      </c>
      <c r="C56" s="139" t="str">
        <f>+'3381'!C27</f>
        <v>bis 50</v>
      </c>
      <c r="D56" s="139" t="str">
        <f>+'3381'!C37</f>
        <v>&gt; 50</v>
      </c>
      <c r="E56" s="139" t="str">
        <f>+'3381'!C47</f>
        <v>&gt; 50</v>
      </c>
      <c r="F56" s="33" t="s">
        <v>25</v>
      </c>
      <c r="G56" s="60"/>
      <c r="H56" s="14"/>
      <c r="I56" s="29"/>
      <c r="J56" s="29"/>
      <c r="K56" s="29"/>
      <c r="L56" s="1"/>
    </row>
    <row r="57" spans="1:12" x14ac:dyDescent="0.25">
      <c r="A57" s="84" t="s">
        <v>4</v>
      </c>
      <c r="B57" s="178" t="str">
        <f>+'3381'!C18</f>
        <v>20 bis 40</v>
      </c>
      <c r="C57" s="139" t="str">
        <f>+'3381'!C28</f>
        <v>20 bis 40</v>
      </c>
      <c r="D57" s="139" t="str">
        <f>+'3381'!C38</f>
        <v>20 bis 40</v>
      </c>
      <c r="E57" s="139" t="str">
        <f>+'3381'!C48</f>
        <v>&gt; 40</v>
      </c>
      <c r="F57" s="33" t="s">
        <v>19</v>
      </c>
      <c r="G57" s="60"/>
      <c r="I57" s="17"/>
      <c r="J57" s="17"/>
      <c r="K57" s="17"/>
      <c r="L57" s="1"/>
    </row>
    <row r="58" spans="1:12" x14ac:dyDescent="0.25">
      <c r="A58" s="84" t="s">
        <v>29</v>
      </c>
      <c r="B58" s="178">
        <f>+'3381'!C19</f>
        <v>5</v>
      </c>
      <c r="C58" s="139" t="str">
        <f>+'3381'!C29</f>
        <v>&gt; 5</v>
      </c>
      <c r="D58" s="139" t="str">
        <f>+'3381'!C39</f>
        <v>1 bis 5</v>
      </c>
      <c r="E58" s="139" t="str">
        <f>+'3381'!C49</f>
        <v>&lt; 1</v>
      </c>
      <c r="F58" s="33" t="s">
        <v>32</v>
      </c>
      <c r="G58" s="60"/>
      <c r="I58" s="17"/>
      <c r="J58" s="17"/>
      <c r="K58" s="17"/>
      <c r="L58" s="1"/>
    </row>
    <row r="59" spans="1:12" x14ac:dyDescent="0.25">
      <c r="A59" s="84" t="s">
        <v>31</v>
      </c>
      <c r="B59" s="178">
        <f>+'3381'!C20</f>
        <v>0</v>
      </c>
      <c r="C59" s="139">
        <f>+'3381'!C30</f>
        <v>3</v>
      </c>
      <c r="D59" s="139">
        <f>+'3381'!C40</f>
        <v>3</v>
      </c>
      <c r="E59" s="139">
        <f>+'3381'!C50</f>
        <v>3</v>
      </c>
      <c r="F59" s="33" t="s">
        <v>17</v>
      </c>
      <c r="G59" s="60"/>
      <c r="I59" s="5"/>
      <c r="J59" s="1"/>
      <c r="K59" s="1"/>
      <c r="L59" s="1"/>
    </row>
    <row r="60" spans="1:12" ht="13.8" thickBot="1" x14ac:dyDescent="0.3">
      <c r="A60" s="85" t="s">
        <v>35</v>
      </c>
      <c r="B60" s="548" t="str">
        <f>+'3381'!C21</f>
        <v xml:space="preserve"> - </v>
      </c>
      <c r="C60" s="143" t="str">
        <f>+'3381'!C31</f>
        <v xml:space="preserve"> - </v>
      </c>
      <c r="D60" s="143" t="str">
        <f>+'3381'!C41</f>
        <v xml:space="preserve"> - </v>
      </c>
      <c r="E60" s="143" t="str">
        <f>+'3381'!C51</f>
        <v xml:space="preserve"> - </v>
      </c>
      <c r="F60" s="35" t="s">
        <v>36</v>
      </c>
      <c r="G60" s="62"/>
      <c r="I60" s="1"/>
      <c r="J60" s="1"/>
      <c r="K60" s="1"/>
      <c r="L60" s="1"/>
    </row>
    <row r="61" spans="1:12" s="410" customFormat="1" ht="17.25" customHeight="1" thickBot="1" x14ac:dyDescent="0.3">
      <c r="A61" s="526"/>
      <c r="B61" s="552">
        <f>+'3381'!G12</f>
        <v>75.319999999999993</v>
      </c>
      <c r="C61" s="527">
        <f>+'3381'!G22</f>
        <v>469.99679999999995</v>
      </c>
      <c r="D61" s="527">
        <f>+'3381'!G32</f>
        <v>1579.1892480000001</v>
      </c>
      <c r="E61" s="527">
        <f>+'3381'!G42</f>
        <v>1902.5470464</v>
      </c>
      <c r="F61" s="528"/>
      <c r="G61" s="529"/>
    </row>
    <row r="62" spans="1:12" ht="12.75" customHeight="1" x14ac:dyDescent="0.25"/>
    <row r="63" spans="1:12" ht="12.75" customHeight="1" thickBot="1" x14ac:dyDescent="0.3"/>
    <row r="64" spans="1:12" ht="12.75" customHeight="1" x14ac:dyDescent="0.25">
      <c r="A64" s="385" t="s">
        <v>328</v>
      </c>
      <c r="B64" s="180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173</v>
      </c>
      <c r="B65" s="181">
        <f>B25+B61+B49+B37</f>
        <v>247.65240000000003</v>
      </c>
      <c r="C65" s="181">
        <f>C25+C61+C49+C37</f>
        <v>839.59639216000005</v>
      </c>
      <c r="D65" s="181">
        <f>D25+D61+D49+D37</f>
        <v>2594.2599619200005</v>
      </c>
      <c r="E65" s="181">
        <f>E25+E61+E49+E37</f>
        <v>3499.4730570432002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24.765240000000006</v>
      </c>
      <c r="C68" s="185">
        <f>+C65*A68</f>
        <v>83.959639216000014</v>
      </c>
      <c r="D68" s="185">
        <f>+D65*A68</f>
        <v>259.42599619200007</v>
      </c>
      <c r="E68" s="185">
        <f>+E65*A68</f>
        <v>349.94730570432006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287</v>
      </c>
      <c r="D74" s="204">
        <f>IF(C74=B15,B25,IF(C74=C15,C25,IF(C74=D15,D25,IF(C74=E15,E25,"Fehler"))))</f>
        <v>95.318000000000012</v>
      </c>
      <c r="E74" s="204">
        <f>+D74*B74</f>
        <v>95.318000000000012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 t="s">
        <v>305</v>
      </c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287</v>
      </c>
      <c r="D76" s="204">
        <f>IF(C76=B27,B37,IF(C76=C27,C37,IF(C76=D27,D37,IF(C76=E27,E37,"Fehler"))))</f>
        <v>35.422400000000003</v>
      </c>
      <c r="E76" s="204">
        <f>+D76*B76</f>
        <v>35.422400000000003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 t="s">
        <v>305</v>
      </c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287</v>
      </c>
      <c r="D78" s="204">
        <f>IF(C78=B39,B49,IF(C78=C39,C49,IF(C78=D39,D49,IF(C78=E39,E49,"Fehler"))))</f>
        <v>41.591999999999999</v>
      </c>
      <c r="E78" s="204">
        <f>+D78*B78</f>
        <v>41.591999999999999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 t="s">
        <v>305</v>
      </c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287</v>
      </c>
      <c r="D80" s="204">
        <f>IF(C80=B51,B61,IF(C80=C51,C61,IF(C80=D51,D61,IF(C80=E51,E61,"Fehler"))))</f>
        <v>75.319999999999993</v>
      </c>
      <c r="E80" s="204">
        <f>+D80*B80</f>
        <v>75.319999999999993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82" t="s">
        <v>329</v>
      </c>
      <c r="B82" s="1"/>
      <c r="C82" s="193" t="s">
        <v>309</v>
      </c>
      <c r="D82" s="192"/>
      <c r="E82" s="206">
        <f>+E78+E76+E74+E80</f>
        <v>247.6524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311</v>
      </c>
      <c r="D83" s="94"/>
      <c r="E83" s="203">
        <f>+E82*A83</f>
        <v>24.765240000000002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 topLeftCell="A31">
      <selection activeCell="A68" sqref="A68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 topLeftCell="A31">
      <selection activeCell="A68" sqref="A68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4">
    <mergeCell ref="B26:E26"/>
    <mergeCell ref="B14:E14"/>
    <mergeCell ref="B38:E38"/>
    <mergeCell ref="B50:E50"/>
  </mergeCells>
  <conditionalFormatting sqref="B15">
    <cfRule type="cellIs" dxfId="263" priority="32" stopIfTrue="1" operator="equal">
      <formula>$B$15</formula>
    </cfRule>
  </conditionalFormatting>
  <conditionalFormatting sqref="C15">
    <cfRule type="cellIs" dxfId="262" priority="31" stopIfTrue="1" operator="equal">
      <formula>$C$15</formula>
    </cfRule>
  </conditionalFormatting>
  <conditionalFormatting sqref="D15">
    <cfRule type="cellIs" dxfId="261" priority="30" stopIfTrue="1" operator="equal">
      <formula>$D$15</formula>
    </cfRule>
  </conditionalFormatting>
  <conditionalFormatting sqref="E15">
    <cfRule type="cellIs" dxfId="260" priority="29" stopIfTrue="1" operator="equal">
      <formula>$E$15</formula>
    </cfRule>
  </conditionalFormatting>
  <conditionalFormatting sqref="B27">
    <cfRule type="cellIs" dxfId="259" priority="28" stopIfTrue="1" operator="equal">
      <formula>$B$27</formula>
    </cfRule>
  </conditionalFormatting>
  <conditionalFormatting sqref="C27">
    <cfRule type="cellIs" dxfId="258" priority="27" stopIfTrue="1" operator="equal">
      <formula>$C$27</formula>
    </cfRule>
  </conditionalFormatting>
  <conditionalFormatting sqref="D27">
    <cfRule type="cellIs" dxfId="257" priority="26" stopIfTrue="1" operator="equal">
      <formula>$D$27</formula>
    </cfRule>
  </conditionalFormatting>
  <conditionalFormatting sqref="E27">
    <cfRule type="cellIs" dxfId="256" priority="25" stopIfTrue="1" operator="equal">
      <formula>$E$27</formula>
    </cfRule>
  </conditionalFormatting>
  <conditionalFormatting sqref="B39">
    <cfRule type="cellIs" dxfId="255" priority="24" stopIfTrue="1" operator="equal">
      <formula>$B$39</formula>
    </cfRule>
  </conditionalFormatting>
  <conditionalFormatting sqref="C39">
    <cfRule type="cellIs" dxfId="254" priority="23" stopIfTrue="1" operator="equal">
      <formula>$C$39</formula>
    </cfRule>
  </conditionalFormatting>
  <conditionalFormatting sqref="D39">
    <cfRule type="cellIs" dxfId="253" priority="22" stopIfTrue="1" operator="equal">
      <formula>$D$39</formula>
    </cfRule>
  </conditionalFormatting>
  <conditionalFormatting sqref="E39">
    <cfRule type="cellIs" dxfId="252" priority="21" stopIfTrue="1" operator="equal">
      <formula>$E$39</formula>
    </cfRule>
  </conditionalFormatting>
  <conditionalFormatting sqref="B51">
    <cfRule type="cellIs" dxfId="251" priority="20" stopIfTrue="1" operator="equal">
      <formula>$B$51</formula>
    </cfRule>
  </conditionalFormatting>
  <conditionalFormatting sqref="C51">
    <cfRule type="cellIs" dxfId="250" priority="19" stopIfTrue="1" operator="equal">
      <formula>$C$51</formula>
    </cfRule>
  </conditionalFormatting>
  <conditionalFormatting sqref="D51">
    <cfRule type="cellIs" dxfId="249" priority="18" stopIfTrue="1" operator="equal">
      <formula>$D$51</formula>
    </cfRule>
  </conditionalFormatting>
  <conditionalFormatting sqref="E51">
    <cfRule type="cellIs" dxfId="248" priority="17" stopIfTrue="1" operator="equal">
      <formula>$E$51</formula>
    </cfRule>
  </conditionalFormatting>
  <conditionalFormatting sqref="C74">
    <cfRule type="cellIs" dxfId="247" priority="13" stopIfTrue="1" operator="equal">
      <formula>$E$15</formula>
    </cfRule>
    <cfRule type="cellIs" dxfId="246" priority="14" stopIfTrue="1" operator="equal">
      <formula>$D$15</formula>
    </cfRule>
    <cfRule type="cellIs" dxfId="245" priority="15" stopIfTrue="1" operator="equal">
      <formula>$C$15</formula>
    </cfRule>
    <cfRule type="cellIs" dxfId="244" priority="16" stopIfTrue="1" operator="equal">
      <formula>$B$15</formula>
    </cfRule>
  </conditionalFormatting>
  <conditionalFormatting sqref="C76">
    <cfRule type="cellIs" dxfId="243" priority="9" stopIfTrue="1" operator="equal">
      <formula>$E$27</formula>
    </cfRule>
    <cfRule type="cellIs" dxfId="242" priority="10" stopIfTrue="1" operator="equal">
      <formula>$D$27</formula>
    </cfRule>
    <cfRule type="cellIs" dxfId="241" priority="11" stopIfTrue="1" operator="equal">
      <formula>$C$27</formula>
    </cfRule>
    <cfRule type="cellIs" dxfId="240" priority="12" stopIfTrue="1" operator="equal">
      <formula>$B$27</formula>
    </cfRule>
  </conditionalFormatting>
  <conditionalFormatting sqref="C78">
    <cfRule type="cellIs" dxfId="239" priority="5" stopIfTrue="1" operator="equal">
      <formula>$E$39</formula>
    </cfRule>
    <cfRule type="cellIs" dxfId="238" priority="6" stopIfTrue="1" operator="equal">
      <formula>$D$39</formula>
    </cfRule>
    <cfRule type="cellIs" dxfId="237" priority="7" stopIfTrue="1" operator="equal">
      <formula>$C$39</formula>
    </cfRule>
    <cfRule type="cellIs" dxfId="236" priority="8" stopIfTrue="1" operator="equal">
      <formula>$B$39</formula>
    </cfRule>
  </conditionalFormatting>
  <conditionalFormatting sqref="C80">
    <cfRule type="cellIs" dxfId="235" priority="1" stopIfTrue="1" operator="equal">
      <formula>$E$51</formula>
    </cfRule>
    <cfRule type="cellIs" dxfId="234" priority="2" stopIfTrue="1" operator="equal">
      <formula>$D$51</formula>
    </cfRule>
    <cfRule type="cellIs" dxfId="233" priority="3" stopIfTrue="1" operator="equal">
      <formula>$C$51</formula>
    </cfRule>
    <cfRule type="cellIs" dxfId="232" priority="4" stopIfTrue="1" operator="equal">
      <formula>$B$51</formula>
    </cfRule>
  </conditionalFormatting>
  <dataValidations count="4">
    <dataValidation type="list" allowBlank="1" showInputMessage="1" showErrorMessage="1" sqref="C74">
      <formula1>$B$15:$E$15</formula1>
    </dataValidation>
    <dataValidation type="list" allowBlank="1" showInputMessage="1" showErrorMessage="1" sqref="C76">
      <formula1>$B$27:$E$27</formula1>
    </dataValidation>
    <dataValidation type="list" allowBlank="1" showInputMessage="1" showErrorMessage="1" sqref="C78">
      <formula1>$B$39:$E$39</formula1>
    </dataValidation>
    <dataValidation type="list" allowBlank="1" showInputMessage="1" showErrorMessage="1" sqref="C80">
      <formula1>$B$51:$E$51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4 G26 G38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>
    <tabColor rgb="FFFFFF00"/>
    <pageSetUpPr fitToPage="1"/>
  </sheetPr>
  <dimension ref="A1:O103"/>
  <sheetViews>
    <sheetView showGridLines="0" showRowColHeaders="0" topLeftCell="A79" zoomScaleNormal="100" workbookViewId="0">
      <selection activeCell="A82" sqref="A82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7" x14ac:dyDescent="0.25">
      <c r="A1" s="207" t="s">
        <v>176</v>
      </c>
      <c r="B1" s="208"/>
      <c r="C1" s="209"/>
      <c r="D1" s="209"/>
      <c r="E1" s="209"/>
      <c r="F1" s="210" t="s">
        <v>7</v>
      </c>
      <c r="G1" s="211"/>
    </row>
    <row r="2" spans="1:7" x14ac:dyDescent="0.25">
      <c r="A2" s="212"/>
      <c r="B2" s="213"/>
      <c r="C2" s="214"/>
      <c r="D2" s="214"/>
      <c r="E2" s="214"/>
      <c r="F2" s="214"/>
      <c r="G2" s="215"/>
    </row>
    <row r="3" spans="1:7" x14ac:dyDescent="0.25">
      <c r="A3" s="216" t="s">
        <v>8</v>
      </c>
      <c r="B3" s="217" t="s">
        <v>88</v>
      </c>
      <c r="C3" s="214"/>
      <c r="D3" s="214"/>
      <c r="E3" s="214"/>
      <c r="F3" s="218"/>
      <c r="G3" s="215"/>
    </row>
    <row r="4" spans="1:7" x14ac:dyDescent="0.25">
      <c r="A4" s="219"/>
      <c r="B4" s="220" t="s">
        <v>174</v>
      </c>
      <c r="C4" s="213"/>
      <c r="D4" s="213"/>
      <c r="E4" s="213"/>
      <c r="F4" s="213"/>
      <c r="G4" s="221"/>
    </row>
    <row r="5" spans="1:7" ht="18.75" customHeight="1" x14ac:dyDescent="0.25">
      <c r="A5" s="216" t="s">
        <v>10</v>
      </c>
      <c r="B5" s="217" t="s">
        <v>138</v>
      </c>
      <c r="C5" s="214"/>
      <c r="D5" s="214"/>
      <c r="E5" s="214"/>
      <c r="F5" s="218"/>
      <c r="G5" s="215"/>
    </row>
    <row r="6" spans="1:7" x14ac:dyDescent="0.25">
      <c r="A6" s="216"/>
      <c r="B6" s="223" t="s">
        <v>139</v>
      </c>
      <c r="C6" s="214"/>
      <c r="D6" s="214"/>
      <c r="E6" s="214"/>
      <c r="F6" s="218"/>
      <c r="G6" s="215"/>
    </row>
    <row r="7" spans="1:7" ht="18" customHeight="1" x14ac:dyDescent="0.25">
      <c r="A7" s="216" t="s">
        <v>12</v>
      </c>
      <c r="B7" s="217" t="s">
        <v>76</v>
      </c>
      <c r="C7" s="214"/>
      <c r="D7" s="214"/>
      <c r="E7" s="214"/>
      <c r="F7" s="218"/>
      <c r="G7" s="215"/>
    </row>
    <row r="8" spans="1:7" x14ac:dyDescent="0.25">
      <c r="A8" s="216"/>
      <c r="B8" s="223" t="s">
        <v>170</v>
      </c>
      <c r="C8" s="214"/>
      <c r="D8" s="214"/>
      <c r="E8" s="214"/>
      <c r="F8" s="218"/>
      <c r="G8" s="215"/>
    </row>
    <row r="9" spans="1:7" ht="18" customHeight="1" x14ac:dyDescent="0.25">
      <c r="A9" s="224" t="s">
        <v>42</v>
      </c>
      <c r="B9" s="217" t="s">
        <v>111</v>
      </c>
      <c r="C9" s="214"/>
      <c r="D9" s="214"/>
      <c r="E9" s="214"/>
      <c r="F9" s="218"/>
      <c r="G9" s="215"/>
    </row>
    <row r="10" spans="1:7" x14ac:dyDescent="0.25">
      <c r="A10" s="216"/>
      <c r="B10" s="225" t="s">
        <v>202</v>
      </c>
      <c r="C10" s="214"/>
      <c r="D10" s="214"/>
      <c r="E10" s="214"/>
      <c r="F10" s="218"/>
      <c r="G10" s="215"/>
    </row>
    <row r="11" spans="1:7" ht="18" customHeight="1" x14ac:dyDescent="0.25">
      <c r="A11" s="224" t="s">
        <v>180</v>
      </c>
      <c r="B11" s="270" t="s">
        <v>119</v>
      </c>
      <c r="C11" s="214"/>
      <c r="D11" s="214"/>
      <c r="E11" s="214"/>
      <c r="F11" s="218"/>
      <c r="G11" s="215"/>
    </row>
    <row r="12" spans="1:7" x14ac:dyDescent="0.25">
      <c r="A12" s="216"/>
      <c r="B12" s="225" t="s">
        <v>179</v>
      </c>
      <c r="C12" s="214"/>
      <c r="D12" s="214"/>
      <c r="E12" s="214"/>
      <c r="F12" s="218"/>
      <c r="G12" s="215"/>
    </row>
    <row r="13" spans="1:7" x14ac:dyDescent="0.25">
      <c r="A13" s="226"/>
      <c r="B13" s="227"/>
      <c r="C13" s="228"/>
      <c r="D13" s="229"/>
      <c r="E13" s="229"/>
      <c r="F13" s="230"/>
      <c r="G13" s="231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3.8" thickBot="1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287" t="s">
        <v>8</v>
      </c>
      <c r="B16" s="595" t="s">
        <v>88</v>
      </c>
      <c r="C16" s="594"/>
      <c r="D16" s="594"/>
      <c r="E16" s="594"/>
      <c r="F16" s="288"/>
      <c r="G16" s="289" t="s">
        <v>175</v>
      </c>
    </row>
    <row r="17" spans="1:14" s="1" customFormat="1" x14ac:dyDescent="0.25">
      <c r="A17" s="81"/>
      <c r="B17" s="497" t="s">
        <v>287</v>
      </c>
      <c r="C17" s="498" t="s">
        <v>33</v>
      </c>
      <c r="D17" s="499" t="s">
        <v>6</v>
      </c>
      <c r="E17" s="500" t="s">
        <v>20</v>
      </c>
      <c r="F17" s="82"/>
      <c r="G17" s="79"/>
    </row>
    <row r="18" spans="1:14" x14ac:dyDescent="0.25">
      <c r="A18" s="83" t="s">
        <v>26</v>
      </c>
      <c r="B18" s="179" t="str">
        <f>+'115'!C14</f>
        <v xml:space="preserve"> - </v>
      </c>
      <c r="C18" s="137" t="str">
        <f>+'115'!C24</f>
        <v xml:space="preserve"> - </v>
      </c>
      <c r="D18" s="137" t="str">
        <f>+'115'!C34</f>
        <v xml:space="preserve"> - </v>
      </c>
      <c r="E18" s="137" t="str">
        <f>+'115'!C44</f>
        <v>ab 35</v>
      </c>
      <c r="F18" s="33" t="s">
        <v>19</v>
      </c>
      <c r="G18" s="60"/>
      <c r="H18" s="14"/>
      <c r="I18" s="17"/>
      <c r="J18" s="17"/>
      <c r="K18" s="21"/>
      <c r="L18" s="1"/>
    </row>
    <row r="19" spans="1:14" x14ac:dyDescent="0.25">
      <c r="A19" s="83" t="s">
        <v>233</v>
      </c>
      <c r="B19" s="178" t="str">
        <f>+'115'!C15</f>
        <v xml:space="preserve"> - </v>
      </c>
      <c r="C19" s="139" t="str">
        <f>+'115'!C25</f>
        <v xml:space="preserve"> - </v>
      </c>
      <c r="D19" s="139" t="str">
        <f>+'115'!C35</f>
        <v>hoch</v>
      </c>
      <c r="E19" s="139" t="str">
        <f>+'115'!C45</f>
        <v>hoch</v>
      </c>
      <c r="F19" s="33"/>
      <c r="G19" s="60"/>
      <c r="I19" s="17"/>
      <c r="J19" s="17"/>
      <c r="K19" s="17"/>
      <c r="L19" s="1"/>
    </row>
    <row r="20" spans="1:14" x14ac:dyDescent="0.25">
      <c r="A20" s="83" t="s">
        <v>5</v>
      </c>
      <c r="B20" s="178" t="str">
        <f>+'115'!C16</f>
        <v xml:space="preserve"> - </v>
      </c>
      <c r="C20" s="139" t="str">
        <f>+'115'!C26</f>
        <v xml:space="preserve"> - </v>
      </c>
      <c r="D20" s="139" t="str">
        <f>+'115'!C36</f>
        <v>labil</v>
      </c>
      <c r="E20" s="139" t="str">
        <f>+'115'!C46</f>
        <v>labil</v>
      </c>
      <c r="F20" s="34"/>
      <c r="G20" s="60"/>
      <c r="I20" s="21"/>
      <c r="J20" s="21"/>
      <c r="K20" s="21"/>
      <c r="L20" s="1"/>
    </row>
    <row r="21" spans="1:14" x14ac:dyDescent="0.25">
      <c r="A21" s="84" t="s">
        <v>46</v>
      </c>
      <c r="B21" s="178" t="str">
        <f>+'115'!C17</f>
        <v xml:space="preserve"> - </v>
      </c>
      <c r="C21" s="139" t="str">
        <f>+'115'!C27</f>
        <v xml:space="preserve"> - </v>
      </c>
      <c r="D21" s="139" t="str">
        <f>+'115'!C37</f>
        <v xml:space="preserve">sehr uneben </v>
      </c>
      <c r="E21" s="139" t="str">
        <f>+'115'!C47</f>
        <v>sehr uneben</v>
      </c>
      <c r="F21" s="34"/>
      <c r="G21" s="60"/>
      <c r="H21" s="44"/>
      <c r="I21" s="21"/>
      <c r="J21" s="21"/>
      <c r="K21" s="21"/>
      <c r="L21" s="1"/>
    </row>
    <row r="22" spans="1:14" x14ac:dyDescent="0.25">
      <c r="A22" s="83" t="s">
        <v>28</v>
      </c>
      <c r="B22" s="178" t="str">
        <f>+'115'!C18</f>
        <v xml:space="preserve"> - </v>
      </c>
      <c r="C22" s="139" t="str">
        <f>+'115'!C28</f>
        <v xml:space="preserve"> - </v>
      </c>
      <c r="D22" s="139" t="str">
        <f>+'115'!C38</f>
        <v xml:space="preserve"> - </v>
      </c>
      <c r="E22" s="139" t="str">
        <f>+'115'!C48</f>
        <v xml:space="preserve"> - </v>
      </c>
      <c r="F22" s="33" t="s">
        <v>25</v>
      </c>
      <c r="G22" s="60"/>
      <c r="I22" s="21"/>
      <c r="J22" s="21"/>
      <c r="K22" s="21"/>
      <c r="L22" s="1"/>
    </row>
    <row r="23" spans="1:14" x14ac:dyDescent="0.25">
      <c r="A23" s="84" t="s">
        <v>4</v>
      </c>
      <c r="B23" s="178" t="str">
        <f>+'115'!C19</f>
        <v xml:space="preserve"> - </v>
      </c>
      <c r="C23" s="139" t="str">
        <f>+'115'!C29</f>
        <v xml:space="preserve"> - </v>
      </c>
      <c r="D23" s="139" t="str">
        <f>+'115'!C39</f>
        <v xml:space="preserve"> - </v>
      </c>
      <c r="E23" s="139" t="str">
        <f>+'115'!C49</f>
        <v xml:space="preserve"> - </v>
      </c>
      <c r="F23" s="33" t="s">
        <v>19</v>
      </c>
      <c r="G23" s="60"/>
      <c r="I23" s="28"/>
      <c r="J23" s="28"/>
      <c r="K23" s="28"/>
      <c r="L23" s="1"/>
    </row>
    <row r="24" spans="1:14" x14ac:dyDescent="0.25">
      <c r="A24" s="84" t="s">
        <v>29</v>
      </c>
      <c r="B24" s="178" t="str">
        <f>+'115'!C20</f>
        <v>5 bis 10</v>
      </c>
      <c r="C24" s="139" t="str">
        <f>+'115'!C30</f>
        <v>1 bis 5</v>
      </c>
      <c r="D24" s="139" t="str">
        <f>+'115'!C40</f>
        <v>&lt; 1</v>
      </c>
      <c r="E24" s="139" t="str">
        <f>+'115'!C50</f>
        <v>&lt; 1</v>
      </c>
      <c r="F24" s="33" t="s">
        <v>32</v>
      </c>
      <c r="G24" s="60"/>
      <c r="H24" s="41"/>
      <c r="I24" s="29"/>
      <c r="J24" s="29"/>
      <c r="K24" s="29"/>
      <c r="L24" s="1"/>
    </row>
    <row r="25" spans="1:14" x14ac:dyDescent="0.25">
      <c r="A25" s="84" t="s">
        <v>31</v>
      </c>
      <c r="B25" s="178" t="str">
        <f>+'115'!C21</f>
        <v xml:space="preserve"> - </v>
      </c>
      <c r="C25" s="139" t="str">
        <f>+'115'!C31</f>
        <v xml:space="preserve"> - </v>
      </c>
      <c r="D25" s="139" t="str">
        <f>+'115'!C41</f>
        <v xml:space="preserve"> - </v>
      </c>
      <c r="E25" s="139" t="str">
        <f>+'115'!C51</f>
        <v xml:space="preserve"> - </v>
      </c>
      <c r="F25" s="33" t="s">
        <v>17</v>
      </c>
      <c r="G25" s="60"/>
      <c r="I25" s="37"/>
      <c r="J25" s="17"/>
      <c r="K25" s="17"/>
      <c r="L25" s="1"/>
    </row>
    <row r="26" spans="1:14" ht="13.8" thickBot="1" x14ac:dyDescent="0.3">
      <c r="A26" s="85" t="s">
        <v>35</v>
      </c>
      <c r="B26" s="548">
        <f>+'115'!C22</f>
        <v>2</v>
      </c>
      <c r="C26" s="143">
        <f>+'115'!C32</f>
        <v>2</v>
      </c>
      <c r="D26" s="143">
        <f>+'115'!C42</f>
        <v>1.6</v>
      </c>
      <c r="E26" s="143">
        <f>+'115'!C52</f>
        <v>1.2</v>
      </c>
      <c r="F26" s="35" t="s">
        <v>36</v>
      </c>
      <c r="G26" s="62"/>
      <c r="I26" s="17"/>
      <c r="J26" s="17"/>
      <c r="K26" s="21"/>
      <c r="L26" s="1"/>
    </row>
    <row r="27" spans="1:14" s="410" customFormat="1" ht="17.25" customHeight="1" x14ac:dyDescent="0.25">
      <c r="A27" s="514"/>
      <c r="B27" s="516">
        <f>+'115'!G13</f>
        <v>95.318000000000012</v>
      </c>
      <c r="C27" s="516">
        <f>+'115'!G23</f>
        <v>100.08390000000001</v>
      </c>
      <c r="D27" s="516">
        <f>+'115'!G33</f>
        <v>568.24778880000019</v>
      </c>
      <c r="E27" s="516">
        <f>+'115'!G43</f>
        <v>909.19646208000017</v>
      </c>
      <c r="F27" s="477"/>
      <c r="G27" s="517"/>
      <c r="I27" s="442"/>
      <c r="J27" s="442"/>
      <c r="K27" s="442"/>
      <c r="L27" s="442"/>
    </row>
    <row r="28" spans="1:14" x14ac:dyDescent="0.25">
      <c r="A28" s="272" t="s">
        <v>10</v>
      </c>
      <c r="B28" s="600" t="s">
        <v>138</v>
      </c>
      <c r="C28" s="592"/>
      <c r="D28" s="592"/>
      <c r="E28" s="592"/>
      <c r="F28" s="257"/>
      <c r="G28" s="290" t="s">
        <v>140</v>
      </c>
      <c r="I28" s="1"/>
      <c r="J28" s="5"/>
      <c r="K28" s="1"/>
      <c r="L28" s="1"/>
    </row>
    <row r="29" spans="1:14" s="1" customFormat="1" x14ac:dyDescent="0.25">
      <c r="A29" s="81"/>
      <c r="B29" s="497" t="s">
        <v>287</v>
      </c>
      <c r="C29" s="498" t="s">
        <v>33</v>
      </c>
      <c r="D29" s="499" t="s">
        <v>6</v>
      </c>
      <c r="E29" s="500" t="s">
        <v>20</v>
      </c>
      <c r="F29" s="82"/>
      <c r="G29" s="79"/>
      <c r="I29" s="17"/>
      <c r="J29" s="17"/>
      <c r="K29" s="21"/>
    </row>
    <row r="30" spans="1:14" x14ac:dyDescent="0.25">
      <c r="A30" s="83" t="s">
        <v>26</v>
      </c>
      <c r="B30" s="179" t="str">
        <f>+'312'!C12</f>
        <v xml:space="preserve"> - </v>
      </c>
      <c r="C30" s="137" t="str">
        <f>+'312'!C22</f>
        <v xml:space="preserve"> - </v>
      </c>
      <c r="D30" s="137" t="str">
        <f>+'312'!C32</f>
        <v xml:space="preserve"> - </v>
      </c>
      <c r="E30" s="137" t="str">
        <f>+'312'!C42</f>
        <v>ab 35</v>
      </c>
      <c r="F30" s="33" t="s">
        <v>19</v>
      </c>
      <c r="G30" s="60"/>
      <c r="I30" s="17"/>
      <c r="J30" s="21"/>
      <c r="K30" s="21"/>
      <c r="L30" s="1"/>
    </row>
    <row r="31" spans="1:14" x14ac:dyDescent="0.25">
      <c r="A31" s="83" t="s">
        <v>234</v>
      </c>
      <c r="B31" s="178" t="str">
        <f>+'312'!C13</f>
        <v xml:space="preserve"> - </v>
      </c>
      <c r="C31" s="139" t="str">
        <f>+'312'!C23</f>
        <v xml:space="preserve"> - </v>
      </c>
      <c r="D31" s="139" t="str">
        <f>+'312'!C33</f>
        <v>hoch</v>
      </c>
      <c r="E31" s="139" t="str">
        <f>+'312'!C43</f>
        <v>hoch</v>
      </c>
      <c r="F31" s="33"/>
      <c r="G31" s="60"/>
      <c r="I31" s="21"/>
      <c r="J31" s="21"/>
      <c r="K31" s="21"/>
      <c r="L31" s="1"/>
    </row>
    <row r="32" spans="1:14" x14ac:dyDescent="0.25">
      <c r="A32" s="83" t="s">
        <v>5</v>
      </c>
      <c r="B32" s="178" t="str">
        <f>+'312'!C14</f>
        <v xml:space="preserve"> - </v>
      </c>
      <c r="C32" s="139" t="str">
        <f>+'312'!C24</f>
        <v>labil</v>
      </c>
      <c r="D32" s="139" t="str">
        <f>+'312'!C34</f>
        <v>labil</v>
      </c>
      <c r="E32" s="139" t="str">
        <f>+'312'!C44</f>
        <v>labil</v>
      </c>
      <c r="F32" s="34"/>
      <c r="G32" s="60"/>
      <c r="H32" s="17"/>
      <c r="I32" s="27"/>
      <c r="J32" s="17"/>
      <c r="K32" s="51"/>
      <c r="L32" s="1"/>
      <c r="M32" s="1"/>
      <c r="N32" s="1"/>
    </row>
    <row r="33" spans="1:13" x14ac:dyDescent="0.25">
      <c r="A33" s="84" t="s">
        <v>46</v>
      </c>
      <c r="B33" s="178" t="str">
        <f>+'312'!C15</f>
        <v xml:space="preserve"> - </v>
      </c>
      <c r="C33" s="139" t="str">
        <f>+'312'!C25</f>
        <v>uneben</v>
      </c>
      <c r="D33" s="139" t="str">
        <f>+'312'!C35</f>
        <v>uneben</v>
      </c>
      <c r="E33" s="139" t="str">
        <f>+'312'!C45</f>
        <v>uneben</v>
      </c>
      <c r="F33" s="34"/>
      <c r="G33" s="60"/>
      <c r="H33" s="44"/>
      <c r="I33" s="17"/>
      <c r="J33" s="46"/>
      <c r="K33" s="46"/>
      <c r="L33" s="1"/>
    </row>
    <row r="34" spans="1:13" x14ac:dyDescent="0.25">
      <c r="A34" s="83" t="s">
        <v>28</v>
      </c>
      <c r="B34" s="178" t="str">
        <f>+'312'!C16</f>
        <v>bis 15</v>
      </c>
      <c r="C34" s="139" t="str">
        <f>+'312'!C26</f>
        <v>&lt; 70</v>
      </c>
      <c r="D34" s="139" t="str">
        <f>+'312'!C36</f>
        <v>&lt; 70</v>
      </c>
      <c r="E34" s="139" t="str">
        <f>+'312'!C46</f>
        <v>&gt; 70</v>
      </c>
      <c r="F34" s="33" t="s">
        <v>25</v>
      </c>
      <c r="G34" s="60"/>
      <c r="H34" s="41"/>
      <c r="I34" s="28"/>
      <c r="J34" s="47"/>
      <c r="K34" s="47"/>
      <c r="L34" s="1"/>
    </row>
    <row r="35" spans="1:13" x14ac:dyDescent="0.25">
      <c r="A35" s="84" t="s">
        <v>4</v>
      </c>
      <c r="B35" s="178" t="str">
        <f>+'312'!C17</f>
        <v xml:space="preserve"> - </v>
      </c>
      <c r="C35" s="139" t="str">
        <f>+'312'!C27</f>
        <v>&lt; 40</v>
      </c>
      <c r="D35" s="139" t="str">
        <f>+'312'!C37</f>
        <v>&lt; 40</v>
      </c>
      <c r="E35" s="139" t="str">
        <f>+'312'!C47</f>
        <v>40 bis 60</v>
      </c>
      <c r="F35" s="33" t="s">
        <v>19</v>
      </c>
      <c r="G35" s="60"/>
      <c r="I35" s="29"/>
      <c r="J35" s="48"/>
      <c r="K35" s="49"/>
      <c r="L35" s="1"/>
    </row>
    <row r="36" spans="1:13" x14ac:dyDescent="0.25">
      <c r="A36" s="84" t="s">
        <v>29</v>
      </c>
      <c r="B36" s="178">
        <f>+'312'!C18</f>
        <v>2</v>
      </c>
      <c r="C36" s="139" t="str">
        <f>+'312'!C28</f>
        <v>2 bis 5</v>
      </c>
      <c r="D36" s="139" t="str">
        <f>+'312'!C38</f>
        <v>1 bis 2</v>
      </c>
      <c r="E36" s="139" t="str">
        <f>+'312'!C48</f>
        <v>1 bis 2</v>
      </c>
      <c r="F36" s="33" t="s">
        <v>32</v>
      </c>
      <c r="G36" s="60"/>
      <c r="I36" s="17"/>
      <c r="J36" s="21"/>
      <c r="K36" s="21"/>
      <c r="L36" s="1"/>
    </row>
    <row r="37" spans="1:13" x14ac:dyDescent="0.25">
      <c r="A37" s="84" t="s">
        <v>31</v>
      </c>
      <c r="B37" s="178" t="str">
        <f>+'312'!C19</f>
        <v xml:space="preserve"> - </v>
      </c>
      <c r="C37" s="139" t="str">
        <f>+'312'!C29</f>
        <v xml:space="preserve"> - </v>
      </c>
      <c r="D37" s="139" t="str">
        <f>+'312'!C39</f>
        <v xml:space="preserve"> - </v>
      </c>
      <c r="E37" s="139" t="str">
        <f>+'312'!C49</f>
        <v xml:space="preserve"> - </v>
      </c>
      <c r="F37" s="33" t="s">
        <v>17</v>
      </c>
      <c r="G37" s="60"/>
      <c r="I37" s="17"/>
      <c r="J37" s="17"/>
      <c r="K37" s="17"/>
      <c r="L37" s="1"/>
    </row>
    <row r="38" spans="1:13" ht="13.8" thickBot="1" x14ac:dyDescent="0.3">
      <c r="A38" s="85" t="s">
        <v>35</v>
      </c>
      <c r="B38" s="548">
        <f>+'312'!C20</f>
        <v>3.5</v>
      </c>
      <c r="C38" s="143">
        <f>+'312'!C30</f>
        <v>3.5</v>
      </c>
      <c r="D38" s="143">
        <f>+'312'!C40</f>
        <v>3.5</v>
      </c>
      <c r="E38" s="143">
        <f>+'312'!C50</f>
        <v>3.5</v>
      </c>
      <c r="F38" s="35" t="s">
        <v>36</v>
      </c>
      <c r="G38" s="62"/>
      <c r="I38" s="1"/>
      <c r="J38" s="1"/>
      <c r="K38" s="1"/>
      <c r="L38" s="1"/>
    </row>
    <row r="39" spans="1:13" s="410" customFormat="1" ht="17.25" customHeight="1" x14ac:dyDescent="0.25">
      <c r="A39" s="520"/>
      <c r="B39" s="537">
        <f>+'312'!G11</f>
        <v>35.422400000000003</v>
      </c>
      <c r="C39" s="537">
        <f>+'312'!G21</f>
        <v>105.36038656000004</v>
      </c>
      <c r="D39" s="522">
        <f>+'312'!G31</f>
        <v>200.58996672000004</v>
      </c>
      <c r="E39" s="522">
        <f>+'312'!G41</f>
        <v>367.62670264320013</v>
      </c>
      <c r="F39" s="524"/>
      <c r="G39" s="525"/>
    </row>
    <row r="40" spans="1:13" x14ac:dyDescent="0.25">
      <c r="A40" s="272" t="s">
        <v>12</v>
      </c>
      <c r="B40" s="600" t="s">
        <v>76</v>
      </c>
      <c r="C40" s="592"/>
      <c r="D40" s="592"/>
      <c r="E40" s="592"/>
      <c r="F40" s="257"/>
      <c r="G40" s="290" t="s">
        <v>171</v>
      </c>
    </row>
    <row r="41" spans="1:13" s="1" customFormat="1" x14ac:dyDescent="0.25">
      <c r="A41" s="59"/>
      <c r="B41" s="497" t="s">
        <v>287</v>
      </c>
      <c r="C41" s="498" t="s">
        <v>33</v>
      </c>
      <c r="D41" s="499" t="s">
        <v>6</v>
      </c>
      <c r="E41" s="500" t="s">
        <v>20</v>
      </c>
      <c r="F41" s="18"/>
      <c r="G41" s="60"/>
    </row>
    <row r="42" spans="1:13" x14ac:dyDescent="0.25">
      <c r="A42" s="83" t="s">
        <v>26</v>
      </c>
      <c r="B42" s="189" t="str">
        <f>+'323'!C14</f>
        <v xml:space="preserve"> - </v>
      </c>
      <c r="C42" s="137" t="str">
        <f>+'323'!C24</f>
        <v xml:space="preserve"> - </v>
      </c>
      <c r="D42" s="137" t="str">
        <f>+'323'!C34</f>
        <v>ab 35</v>
      </c>
      <c r="E42" s="137" t="str">
        <f>+'323'!C44</f>
        <v xml:space="preserve"> - </v>
      </c>
      <c r="F42" s="33" t="s">
        <v>19</v>
      </c>
      <c r="G42" s="60"/>
      <c r="I42" s="17"/>
      <c r="J42" s="17"/>
      <c r="K42" s="17"/>
      <c r="L42" s="72"/>
      <c r="M42" s="73"/>
    </row>
    <row r="43" spans="1:13" x14ac:dyDescent="0.25">
      <c r="A43" s="83" t="s">
        <v>234</v>
      </c>
      <c r="B43" s="190" t="str">
        <f>+'323'!C15</f>
        <v xml:space="preserve"> - </v>
      </c>
      <c r="C43" s="139" t="str">
        <f>+'323'!C25</f>
        <v xml:space="preserve"> - </v>
      </c>
      <c r="D43" s="139" t="str">
        <f>+'323'!C35</f>
        <v xml:space="preserve">hoch </v>
      </c>
      <c r="E43" s="139" t="str">
        <f>+'323'!C45</f>
        <v xml:space="preserve">hoch </v>
      </c>
      <c r="F43" s="33"/>
      <c r="G43" s="60"/>
      <c r="I43" s="21"/>
      <c r="J43" s="21"/>
      <c r="K43" s="21"/>
      <c r="L43" s="72"/>
    </row>
    <row r="44" spans="1:13" x14ac:dyDescent="0.25">
      <c r="A44" s="83" t="s">
        <v>5</v>
      </c>
      <c r="B44" s="190" t="str">
        <f>+'323'!C16</f>
        <v xml:space="preserve"> - </v>
      </c>
      <c r="C44" s="139" t="str">
        <f>+'323'!C26</f>
        <v>labil</v>
      </c>
      <c r="D44" s="139" t="str">
        <f>+'323'!C36</f>
        <v xml:space="preserve"> - </v>
      </c>
      <c r="E44" s="139" t="str">
        <f>+'323'!C46</f>
        <v>labil</v>
      </c>
      <c r="F44" s="34"/>
      <c r="G44" s="60"/>
      <c r="I44" s="21"/>
      <c r="J44" s="21"/>
      <c r="K44" s="21"/>
      <c r="L44" s="72"/>
    </row>
    <row r="45" spans="1:13" x14ac:dyDescent="0.25">
      <c r="A45" s="84" t="s">
        <v>46</v>
      </c>
      <c r="B45" s="190" t="str">
        <f>+'323'!C17</f>
        <v xml:space="preserve"> - </v>
      </c>
      <c r="C45" s="139" t="str">
        <f>+'323'!C27</f>
        <v>uneben</v>
      </c>
      <c r="D45" s="139" t="str">
        <f>+'323'!C37</f>
        <v>uneben</v>
      </c>
      <c r="E45" s="139" t="str">
        <f>+'323'!C47</f>
        <v>uneben</v>
      </c>
      <c r="F45" s="34"/>
      <c r="G45" s="60"/>
      <c r="I45" s="17"/>
      <c r="J45" s="17"/>
      <c r="K45" s="17"/>
      <c r="L45" s="72"/>
    </row>
    <row r="46" spans="1:13" x14ac:dyDescent="0.25">
      <c r="A46" s="83" t="s">
        <v>28</v>
      </c>
      <c r="B46" s="190">
        <f>+'323'!C18</f>
        <v>50</v>
      </c>
      <c r="C46" s="139" t="str">
        <f>+'323'!C28</f>
        <v>50 bis 100</v>
      </c>
      <c r="D46" s="139" t="str">
        <f>+'323'!C38</f>
        <v>50 bis 100</v>
      </c>
      <c r="E46" s="139" t="str">
        <f>+'323'!C48</f>
        <v>100 bis 150</v>
      </c>
      <c r="F46" s="33" t="s">
        <v>25</v>
      </c>
      <c r="G46" s="60"/>
      <c r="H46" s="14"/>
      <c r="I46" s="28"/>
      <c r="J46" s="28"/>
      <c r="K46" s="28"/>
      <c r="L46" s="72"/>
    </row>
    <row r="47" spans="1:13" x14ac:dyDescent="0.25">
      <c r="A47" s="84" t="s">
        <v>4</v>
      </c>
      <c r="B47" s="190" t="str">
        <f>+'323'!C19</f>
        <v xml:space="preserve"> - </v>
      </c>
      <c r="C47" s="139" t="str">
        <f>+'323'!C29</f>
        <v xml:space="preserve"> - </v>
      </c>
      <c r="D47" s="139" t="str">
        <f>+'323'!C39</f>
        <v xml:space="preserve"> - </v>
      </c>
      <c r="E47" s="139" t="str">
        <f>+'323'!C49</f>
        <v xml:space="preserve"> - </v>
      </c>
      <c r="F47" s="33" t="s">
        <v>19</v>
      </c>
      <c r="G47" s="60"/>
      <c r="I47" s="29"/>
      <c r="J47" s="29"/>
      <c r="K47" s="29"/>
      <c r="L47" s="72"/>
    </row>
    <row r="48" spans="1:13" x14ac:dyDescent="0.25">
      <c r="A48" s="84" t="s">
        <v>29</v>
      </c>
      <c r="B48" s="190">
        <f>+'323'!C20</f>
        <v>5</v>
      </c>
      <c r="C48" s="139" t="str">
        <f>+'323'!C30</f>
        <v>1 bis 5</v>
      </c>
      <c r="D48" s="139" t="str">
        <f>+'323'!C40</f>
        <v>1 bis 5</v>
      </c>
      <c r="E48" s="139" t="str">
        <f>+'323'!C50</f>
        <v>1 bis 5</v>
      </c>
      <c r="F48" s="33" t="s">
        <v>32</v>
      </c>
      <c r="G48" s="60"/>
      <c r="I48" s="17"/>
      <c r="J48" s="17"/>
      <c r="K48" s="17"/>
      <c r="L48" s="72"/>
    </row>
    <row r="49" spans="1:12" x14ac:dyDescent="0.25">
      <c r="A49" s="84" t="s">
        <v>31</v>
      </c>
      <c r="B49" s="190" t="str">
        <f>+'323'!C21</f>
        <v xml:space="preserve"> - </v>
      </c>
      <c r="C49" s="139" t="str">
        <f>+'323'!C31</f>
        <v xml:space="preserve"> - </v>
      </c>
      <c r="D49" s="139" t="str">
        <f>+'323'!C41</f>
        <v xml:space="preserve"> - </v>
      </c>
      <c r="E49" s="139" t="str">
        <f>+'323'!C51</f>
        <v xml:space="preserve"> - </v>
      </c>
      <c r="F49" s="33" t="s">
        <v>17</v>
      </c>
      <c r="G49" s="60"/>
      <c r="I49" s="17"/>
      <c r="J49" s="17"/>
      <c r="K49" s="17"/>
      <c r="L49" s="5"/>
    </row>
    <row r="50" spans="1:12" ht="13.8" thickBot="1" x14ac:dyDescent="0.3">
      <c r="A50" s="85" t="s">
        <v>35</v>
      </c>
      <c r="B50" s="559" t="str">
        <f>+'323'!C22</f>
        <v xml:space="preserve"> - </v>
      </c>
      <c r="C50" s="143">
        <f>+'323'!C32</f>
        <v>2.7</v>
      </c>
      <c r="D50" s="143">
        <f>+'323'!C42</f>
        <v>2.7</v>
      </c>
      <c r="E50" s="143">
        <f>+'323'!C52</f>
        <v>2.7</v>
      </c>
      <c r="F50" s="35" t="s">
        <v>36</v>
      </c>
      <c r="G50" s="62"/>
      <c r="H50" s="14"/>
    </row>
    <row r="51" spans="1:12" s="410" customFormat="1" ht="17.25" customHeight="1" x14ac:dyDescent="0.25">
      <c r="A51" s="538"/>
      <c r="B51" s="539">
        <f>+'323'!G13</f>
        <v>41.591999999999999</v>
      </c>
      <c r="C51" s="539">
        <f>+'323'!G23</f>
        <v>164.15530560000002</v>
      </c>
      <c r="D51" s="539">
        <f>+'323'!G33</f>
        <v>246.23295839999997</v>
      </c>
      <c r="E51" s="539">
        <f>+'323'!G43</f>
        <v>320.10284591999999</v>
      </c>
      <c r="F51" s="442"/>
      <c r="G51" s="540"/>
    </row>
    <row r="52" spans="1:12" x14ac:dyDescent="0.25">
      <c r="A52" s="272" t="s">
        <v>42</v>
      </c>
      <c r="B52" s="600" t="s">
        <v>111</v>
      </c>
      <c r="C52" s="592"/>
      <c r="D52" s="592"/>
      <c r="E52" s="592"/>
      <c r="F52" s="257"/>
      <c r="G52" s="290" t="s">
        <v>181</v>
      </c>
      <c r="I52" s="17"/>
      <c r="J52" s="17"/>
      <c r="K52" s="17"/>
      <c r="L52" s="1"/>
    </row>
    <row r="53" spans="1:12" s="1" customFormat="1" x14ac:dyDescent="0.25">
      <c r="A53" s="59"/>
      <c r="B53" s="497" t="s">
        <v>287</v>
      </c>
      <c r="C53" s="498" t="s">
        <v>33</v>
      </c>
      <c r="D53" s="499" t="s">
        <v>6</v>
      </c>
      <c r="E53" s="500" t="s">
        <v>20</v>
      </c>
      <c r="F53" s="18"/>
      <c r="G53" s="60"/>
      <c r="I53" s="17"/>
      <c r="J53" s="17"/>
      <c r="K53" s="17"/>
    </row>
    <row r="54" spans="1:12" x14ac:dyDescent="0.25">
      <c r="A54" s="83" t="s">
        <v>26</v>
      </c>
      <c r="B54" s="179" t="str">
        <f>+'341'!C12</f>
        <v xml:space="preserve"> - </v>
      </c>
      <c r="C54" s="137" t="str">
        <f>+'341'!C22</f>
        <v xml:space="preserve"> - </v>
      </c>
      <c r="D54" s="137" t="str">
        <f>+'341'!C32</f>
        <v>ab 35</v>
      </c>
      <c r="E54" s="137" t="str">
        <f>+'341'!C42</f>
        <v xml:space="preserve"> - </v>
      </c>
      <c r="F54" s="33" t="s">
        <v>19</v>
      </c>
      <c r="G54" s="60"/>
      <c r="I54" s="21"/>
      <c r="J54" s="21"/>
      <c r="K54" s="21"/>
      <c r="L54" s="1"/>
    </row>
    <row r="55" spans="1:12" x14ac:dyDescent="0.25">
      <c r="A55" s="84" t="s">
        <v>100</v>
      </c>
      <c r="B55" s="178" t="str">
        <f>+'341'!C13</f>
        <v xml:space="preserve"> - </v>
      </c>
      <c r="C55" s="139" t="str">
        <f>+'341'!C23</f>
        <v xml:space="preserve"> - </v>
      </c>
      <c r="D55" s="139" t="str">
        <f>+'341'!C33</f>
        <v xml:space="preserve"> - </v>
      </c>
      <c r="E55" s="139" t="str">
        <f>+'341'!C43</f>
        <v xml:space="preserve"> - </v>
      </c>
      <c r="F55" s="33"/>
      <c r="G55" s="60"/>
      <c r="I55" s="21"/>
      <c r="J55" s="21"/>
      <c r="K55" s="21"/>
      <c r="L55" s="1"/>
    </row>
    <row r="56" spans="1:12" x14ac:dyDescent="0.25">
      <c r="A56" s="83" t="s">
        <v>5</v>
      </c>
      <c r="B56" s="178" t="str">
        <f>+'341'!C14</f>
        <v xml:space="preserve"> - </v>
      </c>
      <c r="C56" s="139" t="str">
        <f>+'341'!C24</f>
        <v xml:space="preserve"> - </v>
      </c>
      <c r="D56" s="139" t="str">
        <f>+'341'!C34</f>
        <v xml:space="preserve"> - </v>
      </c>
      <c r="E56" s="139" t="str">
        <f>+'341'!C44</f>
        <v>labil</v>
      </c>
      <c r="F56" s="34"/>
      <c r="G56" s="60"/>
      <c r="I56" s="17"/>
      <c r="J56" s="17"/>
      <c r="K56" s="17"/>
      <c r="L56" s="1"/>
    </row>
    <row r="57" spans="1:12" x14ac:dyDescent="0.25">
      <c r="A57" s="84" t="s">
        <v>46</v>
      </c>
      <c r="B57" s="178" t="str">
        <f>+'341'!C15</f>
        <v xml:space="preserve"> - </v>
      </c>
      <c r="C57" s="139" t="str">
        <f>+'341'!C25</f>
        <v xml:space="preserve"> - </v>
      </c>
      <c r="D57" s="139" t="str">
        <f>+'341'!C35</f>
        <v>uneben</v>
      </c>
      <c r="E57" s="139" t="str">
        <f>+'341'!C45</f>
        <v>uneben</v>
      </c>
      <c r="F57" s="34"/>
      <c r="G57" s="60"/>
      <c r="I57" s="28"/>
      <c r="J57" s="28"/>
      <c r="K57" s="28"/>
      <c r="L57" s="1"/>
    </row>
    <row r="58" spans="1:12" x14ac:dyDescent="0.25">
      <c r="A58" s="83" t="s">
        <v>28</v>
      </c>
      <c r="B58" s="178">
        <f>+'341'!C16</f>
        <v>15</v>
      </c>
      <c r="C58" s="139" t="str">
        <f>+'341'!C26</f>
        <v>15 bis 50</v>
      </c>
      <c r="D58" s="139" t="str">
        <f>+'341'!C36</f>
        <v>15 bis 50</v>
      </c>
      <c r="E58" s="139" t="str">
        <f>+'341'!C46</f>
        <v>50 bis 150</v>
      </c>
      <c r="F58" s="33" t="s">
        <v>25</v>
      </c>
      <c r="G58" s="60"/>
      <c r="H58" s="14"/>
      <c r="I58" s="29"/>
      <c r="J58" s="29"/>
      <c r="K58" s="29"/>
      <c r="L58" s="1"/>
    </row>
    <row r="59" spans="1:12" x14ac:dyDescent="0.25">
      <c r="A59" s="84" t="s">
        <v>4</v>
      </c>
      <c r="B59" s="178" t="str">
        <f>+'341'!C17</f>
        <v xml:space="preserve"> - </v>
      </c>
      <c r="C59" s="139" t="str">
        <f>+'341'!C27</f>
        <v xml:space="preserve"> - </v>
      </c>
      <c r="D59" s="139" t="str">
        <f>+'341'!C37</f>
        <v xml:space="preserve"> - </v>
      </c>
      <c r="E59" s="139" t="str">
        <f>+'341'!C47</f>
        <v xml:space="preserve"> - </v>
      </c>
      <c r="F59" s="33" t="s">
        <v>19</v>
      </c>
      <c r="G59" s="60"/>
      <c r="I59" s="17"/>
      <c r="J59" s="17"/>
      <c r="K59" s="17"/>
      <c r="L59" s="1"/>
    </row>
    <row r="60" spans="1:12" x14ac:dyDescent="0.25">
      <c r="A60" s="84" t="s">
        <v>29</v>
      </c>
      <c r="B60" s="178" t="str">
        <f>+'341'!C18</f>
        <v xml:space="preserve">5 bis 10 </v>
      </c>
      <c r="C60" s="139" t="str">
        <f>+'341'!C28</f>
        <v>&lt; 5</v>
      </c>
      <c r="D60" s="139" t="str">
        <f>+'341'!C38</f>
        <v>&lt; 5</v>
      </c>
      <c r="E60" s="139" t="str">
        <f>+'341'!C48</f>
        <v>&lt; 5</v>
      </c>
      <c r="F60" s="33" t="s">
        <v>32</v>
      </c>
      <c r="G60" s="60"/>
      <c r="I60" s="17"/>
      <c r="J60" s="17"/>
      <c r="K60" s="17"/>
      <c r="L60" s="1"/>
    </row>
    <row r="61" spans="1:12" x14ac:dyDescent="0.25">
      <c r="A61" s="84" t="s">
        <v>31</v>
      </c>
      <c r="B61" s="178" t="str">
        <f>+'341'!C19</f>
        <v xml:space="preserve"> - </v>
      </c>
      <c r="C61" s="139" t="str">
        <f>+'341'!C29</f>
        <v xml:space="preserve"> - </v>
      </c>
      <c r="D61" s="139" t="str">
        <f>+'341'!C39</f>
        <v xml:space="preserve"> - </v>
      </c>
      <c r="E61" s="139" t="str">
        <f>+'341'!C49</f>
        <v xml:space="preserve"> - </v>
      </c>
      <c r="F61" s="33" t="s">
        <v>17</v>
      </c>
      <c r="G61" s="60"/>
      <c r="I61" s="5"/>
      <c r="J61" s="1"/>
      <c r="K61" s="1"/>
      <c r="L61" s="1"/>
    </row>
    <row r="62" spans="1:12" ht="13.8" thickBot="1" x14ac:dyDescent="0.3">
      <c r="A62" s="85" t="s">
        <v>35</v>
      </c>
      <c r="B62" s="548" t="str">
        <f>+'341'!C20</f>
        <v xml:space="preserve"> - </v>
      </c>
      <c r="C62" s="143" t="str">
        <f>+'341'!C30</f>
        <v xml:space="preserve"> - </v>
      </c>
      <c r="D62" s="143" t="str">
        <f>+'341'!C40</f>
        <v xml:space="preserve"> - </v>
      </c>
      <c r="E62" s="143" t="str">
        <f>+'341'!C50</f>
        <v xml:space="preserve"> - </v>
      </c>
      <c r="F62" s="35" t="s">
        <v>36</v>
      </c>
      <c r="G62" s="62"/>
      <c r="I62" s="1"/>
      <c r="J62" s="1"/>
      <c r="K62" s="1"/>
      <c r="L62" s="1"/>
    </row>
    <row r="63" spans="1:12" s="410" customFormat="1" ht="17.25" customHeight="1" x14ac:dyDescent="0.25">
      <c r="A63" s="538"/>
      <c r="B63" s="539">
        <f>+'341'!G11</f>
        <v>98.88</v>
      </c>
      <c r="C63" s="539">
        <f>+'341'!G21</f>
        <v>311.47199999999998</v>
      </c>
      <c r="D63" s="539">
        <f>+'341'!G31</f>
        <v>712.64793600000007</v>
      </c>
      <c r="E63" s="545">
        <f>+'341'!G41</f>
        <v>1962.0956160000001</v>
      </c>
      <c r="F63" s="442"/>
      <c r="G63" s="540"/>
    </row>
    <row r="64" spans="1:12" ht="12.75" customHeight="1" x14ac:dyDescent="0.25">
      <c r="A64" s="272" t="s">
        <v>180</v>
      </c>
      <c r="B64" s="600" t="s">
        <v>119</v>
      </c>
      <c r="C64" s="592"/>
      <c r="D64" s="592"/>
      <c r="E64" s="592"/>
      <c r="F64" s="257"/>
      <c r="G64" s="290" t="s">
        <v>182</v>
      </c>
    </row>
    <row r="65" spans="1:7" ht="12.75" customHeight="1" x14ac:dyDescent="0.25">
      <c r="A65" s="59"/>
      <c r="B65" s="497" t="s">
        <v>287</v>
      </c>
      <c r="C65" s="498" t="s">
        <v>33</v>
      </c>
      <c r="D65" s="499" t="s">
        <v>6</v>
      </c>
      <c r="E65" s="500" t="s">
        <v>20</v>
      </c>
      <c r="F65" s="504"/>
      <c r="G65" s="79"/>
    </row>
    <row r="66" spans="1:7" ht="12.75" customHeight="1" x14ac:dyDescent="0.25">
      <c r="A66" s="83" t="s">
        <v>26</v>
      </c>
      <c r="B66" s="179" t="str">
        <f>+'351'!C18</f>
        <v xml:space="preserve"> - </v>
      </c>
      <c r="C66" s="137" t="str">
        <f>+'351'!C28</f>
        <v xml:space="preserve"> - </v>
      </c>
      <c r="D66" s="137" t="str">
        <f>+'351'!C38</f>
        <v>ab 35</v>
      </c>
      <c r="E66" s="137" t="str">
        <f>+'351'!C48</f>
        <v xml:space="preserve"> - </v>
      </c>
      <c r="F66" s="505" t="s">
        <v>19</v>
      </c>
      <c r="G66" s="60"/>
    </row>
    <row r="67" spans="1:7" ht="12.75" customHeight="1" x14ac:dyDescent="0.25">
      <c r="A67" s="83" t="s">
        <v>27</v>
      </c>
      <c r="B67" s="178" t="str">
        <f>+'351'!C19</f>
        <v xml:space="preserve"> - </v>
      </c>
      <c r="C67" s="139" t="str">
        <f>+'351'!C29</f>
        <v xml:space="preserve"> - </v>
      </c>
      <c r="D67" s="139" t="str">
        <f>+'351'!C39</f>
        <v xml:space="preserve"> - </v>
      </c>
      <c r="E67" s="139" t="str">
        <f>+'351'!C49</f>
        <v xml:space="preserve"> - </v>
      </c>
      <c r="F67" s="505" t="s">
        <v>18</v>
      </c>
      <c r="G67" s="60"/>
    </row>
    <row r="68" spans="1:7" ht="12.75" customHeight="1" x14ac:dyDescent="0.25">
      <c r="A68" s="83" t="s">
        <v>5</v>
      </c>
      <c r="B68" s="178" t="str">
        <f>+'351'!C20</f>
        <v xml:space="preserve"> - </v>
      </c>
      <c r="C68" s="139" t="str">
        <f>+'351'!C30</f>
        <v xml:space="preserve"> - </v>
      </c>
      <c r="D68" s="139" t="str">
        <f>+'351'!C40</f>
        <v xml:space="preserve"> - </v>
      </c>
      <c r="E68" s="139" t="str">
        <f>+'351'!C50</f>
        <v>labil</v>
      </c>
      <c r="F68" s="506"/>
      <c r="G68" s="60"/>
    </row>
    <row r="69" spans="1:7" ht="12.75" customHeight="1" x14ac:dyDescent="0.25">
      <c r="A69" s="84" t="s">
        <v>46</v>
      </c>
      <c r="B69" s="178" t="str">
        <f>+'351'!C21</f>
        <v xml:space="preserve"> - </v>
      </c>
      <c r="C69" s="139" t="str">
        <f>+'351'!C31</f>
        <v xml:space="preserve"> - </v>
      </c>
      <c r="D69" s="139" t="str">
        <f>+'351'!C41</f>
        <v>uneben</v>
      </c>
      <c r="E69" s="139" t="str">
        <f>+'351'!C51</f>
        <v>uneben</v>
      </c>
      <c r="F69" s="506"/>
      <c r="G69" s="60"/>
    </row>
    <row r="70" spans="1:7" ht="12.75" customHeight="1" x14ac:dyDescent="0.25">
      <c r="A70" s="83" t="s">
        <v>28</v>
      </c>
      <c r="B70" s="178">
        <f>+'351'!C22</f>
        <v>15</v>
      </c>
      <c r="C70" s="139" t="str">
        <f>+'351'!C32</f>
        <v>15 bis 50</v>
      </c>
      <c r="D70" s="139" t="str">
        <f>+'351'!C42</f>
        <v>15 bis 50</v>
      </c>
      <c r="E70" s="139" t="str">
        <f>+'351'!C52</f>
        <v>50 bis 150</v>
      </c>
      <c r="F70" s="505" t="s">
        <v>25</v>
      </c>
      <c r="G70" s="60"/>
    </row>
    <row r="71" spans="1:7" ht="12.75" customHeight="1" x14ac:dyDescent="0.25">
      <c r="A71" s="84" t="s">
        <v>4</v>
      </c>
      <c r="B71" s="178" t="str">
        <f>+'351'!C23</f>
        <v xml:space="preserve"> - </v>
      </c>
      <c r="C71" s="139" t="str">
        <f>+'351'!C33</f>
        <v xml:space="preserve"> - </v>
      </c>
      <c r="D71" s="139" t="str">
        <f>+'351'!C43</f>
        <v xml:space="preserve"> - </v>
      </c>
      <c r="E71" s="139" t="str">
        <f>+'351'!C53</f>
        <v xml:space="preserve"> - </v>
      </c>
      <c r="F71" s="505" t="s">
        <v>19</v>
      </c>
      <c r="G71" s="60"/>
    </row>
    <row r="72" spans="1:7" ht="12.75" customHeight="1" x14ac:dyDescent="0.25">
      <c r="A72" s="84" t="s">
        <v>29</v>
      </c>
      <c r="B72" s="178" t="str">
        <f>+'351'!C24</f>
        <v xml:space="preserve"> - </v>
      </c>
      <c r="C72" s="139" t="str">
        <f>+'351'!C34</f>
        <v xml:space="preserve"> - </v>
      </c>
      <c r="D72" s="139" t="str">
        <f>+'351'!C44</f>
        <v xml:space="preserve"> - </v>
      </c>
      <c r="E72" s="139" t="str">
        <f>+'351'!C54</f>
        <v xml:space="preserve"> - </v>
      </c>
      <c r="F72" s="505" t="s">
        <v>32</v>
      </c>
      <c r="G72" s="60"/>
    </row>
    <row r="73" spans="1:7" ht="12.75" customHeight="1" x14ac:dyDescent="0.25">
      <c r="A73" s="84" t="s">
        <v>31</v>
      </c>
      <c r="B73" s="178">
        <f>+'351'!C25</f>
        <v>0.5</v>
      </c>
      <c r="C73" s="139" t="str">
        <f>+'351'!C35</f>
        <v>bis 5</v>
      </c>
      <c r="D73" s="139" t="str">
        <f>+'351'!C45</f>
        <v>bis 5</v>
      </c>
      <c r="E73" s="139" t="str">
        <f>+'351'!C55</f>
        <v>bis 5</v>
      </c>
      <c r="F73" s="505" t="s">
        <v>17</v>
      </c>
      <c r="G73" s="60"/>
    </row>
    <row r="74" spans="1:7" ht="12.75" customHeight="1" thickBot="1" x14ac:dyDescent="0.3">
      <c r="A74" s="511" t="s">
        <v>35</v>
      </c>
      <c r="B74" s="548" t="str">
        <f>+'351'!C26</f>
        <v xml:space="preserve"> - </v>
      </c>
      <c r="C74" s="143" t="str">
        <f>+'351'!C36</f>
        <v xml:space="preserve"> - </v>
      </c>
      <c r="D74" s="143" t="str">
        <f>+'351'!C46</f>
        <v xml:space="preserve"> - </v>
      </c>
      <c r="E74" s="143" t="str">
        <f>+'351'!C56</f>
        <v xml:space="preserve"> - </v>
      </c>
      <c r="F74" s="507" t="s">
        <v>36</v>
      </c>
      <c r="G74" s="62"/>
    </row>
    <row r="75" spans="1:7" s="410" customFormat="1" ht="17.25" customHeight="1" thickBot="1" x14ac:dyDescent="0.3">
      <c r="A75" s="526"/>
      <c r="B75" s="527">
        <f>+'351'!G17</f>
        <v>131.36000000000001</v>
      </c>
      <c r="C75" s="527">
        <f>+'351'!G27</f>
        <v>286.81000000000006</v>
      </c>
      <c r="D75" s="527">
        <f>+'351'!G37</f>
        <v>589.00480000000005</v>
      </c>
      <c r="E75" s="547">
        <f>+'351'!G47</f>
        <v>1300.3440000000001</v>
      </c>
      <c r="F75" s="528"/>
      <c r="G75" s="529"/>
    </row>
    <row r="76" spans="1:7" ht="12.75" customHeight="1" x14ac:dyDescent="0.25">
      <c r="A76" s="1"/>
      <c r="B76" s="87"/>
      <c r="C76" s="87"/>
      <c r="D76" s="87"/>
      <c r="E76" s="166"/>
      <c r="F76" s="1"/>
      <c r="G76" s="1"/>
    </row>
    <row r="77" spans="1:7" ht="12.75" customHeight="1" thickBot="1" x14ac:dyDescent="0.3">
      <c r="C77" s="43"/>
      <c r="D77" s="43"/>
      <c r="E77" s="43"/>
    </row>
    <row r="78" spans="1:7" ht="12.75" customHeight="1" x14ac:dyDescent="0.25">
      <c r="A78" s="385" t="s">
        <v>328</v>
      </c>
      <c r="B78" s="180" t="s">
        <v>278</v>
      </c>
      <c r="C78" s="144" t="s">
        <v>33</v>
      </c>
      <c r="D78" s="145" t="s">
        <v>6</v>
      </c>
      <c r="E78" s="145" t="s">
        <v>20</v>
      </c>
      <c r="F78" s="146"/>
      <c r="G78" s="147"/>
    </row>
    <row r="79" spans="1:7" ht="12.75" customHeight="1" thickBot="1" x14ac:dyDescent="0.3">
      <c r="A79" s="148" t="s">
        <v>177</v>
      </c>
      <c r="B79" s="181">
        <f>+B75+B63+B51+B39+B27</f>
        <v>402.57240000000002</v>
      </c>
      <c r="C79" s="149">
        <f>+C75+C63+C51+C39+C27</f>
        <v>967.88159216000008</v>
      </c>
      <c r="D79" s="149">
        <f>+D75+D63+D51+D39+D27</f>
        <v>2316.7234499200003</v>
      </c>
      <c r="E79" s="149">
        <f>+E75+E63+E51+E39+E27</f>
        <v>4859.3656266432008</v>
      </c>
      <c r="F79" s="150"/>
      <c r="G79" s="151"/>
    </row>
    <row r="80" spans="1:7" ht="13.8" thickBot="1" x14ac:dyDescent="0.3"/>
    <row r="81" spans="1:7" ht="27" thickBot="1" x14ac:dyDescent="0.3">
      <c r="A81" s="182" t="s">
        <v>329</v>
      </c>
      <c r="B81" s="184" t="s">
        <v>297</v>
      </c>
      <c r="C81" s="184" t="s">
        <v>296</v>
      </c>
      <c r="D81" s="183" t="s">
        <v>295</v>
      </c>
      <c r="E81" s="183" t="s">
        <v>298</v>
      </c>
      <c r="F81" s="188"/>
      <c r="G81" s="147"/>
    </row>
    <row r="82" spans="1:7" ht="13.8" thickBot="1" x14ac:dyDescent="0.3">
      <c r="A82" s="566">
        <v>0.1</v>
      </c>
      <c r="B82" s="185">
        <f>+A82*B79</f>
        <v>40.257240000000003</v>
      </c>
      <c r="C82" s="185">
        <f>+C79*A82</f>
        <v>96.788159216000011</v>
      </c>
      <c r="D82" s="185">
        <f>+D79*A82</f>
        <v>231.67234499200003</v>
      </c>
      <c r="E82" s="185">
        <f>+E79*A82</f>
        <v>485.93656266432009</v>
      </c>
      <c r="F82" s="186"/>
      <c r="G82" s="151"/>
    </row>
    <row r="83" spans="1:7" x14ac:dyDescent="0.25">
      <c r="A83" s="508"/>
      <c r="B83" s="509"/>
      <c r="C83" s="509"/>
      <c r="D83" s="509"/>
      <c r="E83" s="509"/>
      <c r="F83" s="510"/>
      <c r="G83" s="51"/>
    </row>
    <row r="84" spans="1:7" ht="13.8" thickBot="1" x14ac:dyDescent="0.3">
      <c r="A84" s="72"/>
      <c r="B84" s="72"/>
      <c r="C84" s="72"/>
      <c r="D84" s="72"/>
      <c r="E84" s="72"/>
      <c r="F84" s="72"/>
      <c r="G84" s="72"/>
    </row>
    <row r="85" spans="1:7" x14ac:dyDescent="0.25">
      <c r="A85" s="201" t="s">
        <v>300</v>
      </c>
      <c r="B85" s="196"/>
      <c r="C85" s="196"/>
      <c r="D85" s="196"/>
      <c r="E85" s="196"/>
      <c r="F85" s="196"/>
      <c r="G85" s="197"/>
    </row>
    <row r="86" spans="1:7" x14ac:dyDescent="0.25">
      <c r="A86" s="86"/>
      <c r="B86" s="1"/>
      <c r="C86" s="1"/>
      <c r="D86" s="1"/>
      <c r="E86" s="1"/>
      <c r="F86" s="1"/>
      <c r="G86" s="88"/>
    </row>
    <row r="87" spans="1:7" ht="13.8" thickBot="1" x14ac:dyDescent="0.3">
      <c r="A87" s="198" t="s">
        <v>301</v>
      </c>
      <c r="B87" s="199" t="s">
        <v>303</v>
      </c>
      <c r="C87" s="199" t="s">
        <v>304</v>
      </c>
      <c r="D87" s="199" t="s">
        <v>305</v>
      </c>
      <c r="E87" s="199" t="s">
        <v>306</v>
      </c>
      <c r="F87" s="1"/>
      <c r="G87" s="88"/>
    </row>
    <row r="88" spans="1:7" x14ac:dyDescent="0.25">
      <c r="A88" s="200" t="s">
        <v>302</v>
      </c>
      <c r="B88" s="567">
        <v>1</v>
      </c>
      <c r="C88" s="568" t="s">
        <v>287</v>
      </c>
      <c r="D88" s="204">
        <f>IF(C88=B17,B27,IF(C88=C17,C27,IF(C88=D17,D27,IF(C88=E17,E27,"Fehler"))))</f>
        <v>95.318000000000012</v>
      </c>
      <c r="E88" s="204">
        <f>+D88*B88</f>
        <v>95.318000000000012</v>
      </c>
      <c r="F88" s="1"/>
      <c r="G88" s="88"/>
    </row>
    <row r="89" spans="1:7" ht="13.8" thickBot="1" x14ac:dyDescent="0.3">
      <c r="A89" s="198" t="s">
        <v>301</v>
      </c>
      <c r="B89" s="199" t="s">
        <v>303</v>
      </c>
      <c r="C89" s="199" t="s">
        <v>304</v>
      </c>
      <c r="D89" s="205"/>
      <c r="E89" s="205" t="s">
        <v>307</v>
      </c>
      <c r="F89" s="1"/>
      <c r="G89" s="88"/>
    </row>
    <row r="90" spans="1:7" x14ac:dyDescent="0.25">
      <c r="A90" s="200" t="s">
        <v>10</v>
      </c>
      <c r="B90" s="567">
        <v>1</v>
      </c>
      <c r="C90" s="568" t="s">
        <v>287</v>
      </c>
      <c r="D90" s="204">
        <f>IF(C90=B29,B39,IF(C90=C29,C39,IF(C90=D29,D39,IF(C90=E29,E39,"Fehler"))))</f>
        <v>35.422400000000003</v>
      </c>
      <c r="E90" s="204">
        <f>+D90*B90</f>
        <v>35.422400000000003</v>
      </c>
      <c r="F90" s="1"/>
      <c r="G90" s="88"/>
    </row>
    <row r="91" spans="1:7" ht="13.8" thickBot="1" x14ac:dyDescent="0.3">
      <c r="A91" s="198" t="s">
        <v>301</v>
      </c>
      <c r="B91" s="199" t="s">
        <v>303</v>
      </c>
      <c r="C91" s="199" t="s">
        <v>304</v>
      </c>
      <c r="D91" s="205"/>
      <c r="E91" s="205" t="s">
        <v>308</v>
      </c>
      <c r="F91" s="1"/>
      <c r="G91" s="88"/>
    </row>
    <row r="92" spans="1:7" x14ac:dyDescent="0.25">
      <c r="A92" s="200" t="s">
        <v>12</v>
      </c>
      <c r="B92" s="567">
        <v>1</v>
      </c>
      <c r="C92" s="568" t="s">
        <v>287</v>
      </c>
      <c r="D92" s="204">
        <f>IF(C92=B41,B51,IF(C92=C41,C51,IF(C92=D41,D51,IF(C92=E41,E51,"Fehler"))))</f>
        <v>41.591999999999999</v>
      </c>
      <c r="E92" s="204">
        <f>+D92*B92</f>
        <v>41.591999999999999</v>
      </c>
      <c r="F92" s="1"/>
      <c r="G92" s="88"/>
    </row>
    <row r="93" spans="1:7" ht="13.8" thickBot="1" x14ac:dyDescent="0.3">
      <c r="A93" s="198" t="s">
        <v>301</v>
      </c>
      <c r="B93" s="199" t="s">
        <v>303</v>
      </c>
      <c r="C93" s="199" t="s">
        <v>304</v>
      </c>
      <c r="D93" s="205"/>
      <c r="E93" s="199" t="s">
        <v>310</v>
      </c>
      <c r="F93" s="1"/>
      <c r="G93" s="88"/>
    </row>
    <row r="94" spans="1:7" x14ac:dyDescent="0.25">
      <c r="A94" s="200" t="s">
        <v>42</v>
      </c>
      <c r="B94" s="567">
        <v>1</v>
      </c>
      <c r="C94" s="568" t="s">
        <v>287</v>
      </c>
      <c r="D94" s="204">
        <f>IF(C94=B53,B63,IF(C94=C53,C63,IF(C94=D53,D63,IF(C94=E53,E63,"Fehler"))))</f>
        <v>98.88</v>
      </c>
      <c r="E94" s="204">
        <f>+D94*B94</f>
        <v>98.88</v>
      </c>
      <c r="F94" s="1"/>
      <c r="G94" s="88"/>
    </row>
    <row r="95" spans="1:7" ht="13.8" thickBot="1" x14ac:dyDescent="0.3">
      <c r="A95" s="198" t="s">
        <v>301</v>
      </c>
      <c r="B95" s="199" t="s">
        <v>303</v>
      </c>
      <c r="C95" s="199" t="s">
        <v>304</v>
      </c>
      <c r="D95" s="205"/>
      <c r="E95" s="199" t="s">
        <v>313</v>
      </c>
      <c r="F95" s="1"/>
      <c r="G95" s="88"/>
    </row>
    <row r="96" spans="1:7" x14ac:dyDescent="0.25">
      <c r="A96" s="200" t="s">
        <v>180</v>
      </c>
      <c r="B96" s="567">
        <v>1</v>
      </c>
      <c r="C96" s="568" t="s">
        <v>287</v>
      </c>
      <c r="D96" s="204">
        <f>IF(C96=B65,B75,IF(C96=C65,C75,IF(C94=D65,D75,IF(C94=E65,E75,"Fehler"))))</f>
        <v>131.36000000000001</v>
      </c>
      <c r="E96" s="204">
        <f>+D96*B96</f>
        <v>131.36000000000001</v>
      </c>
      <c r="F96" s="1"/>
      <c r="G96" s="88"/>
    </row>
    <row r="97" spans="1:15" ht="13.8" thickBot="1" x14ac:dyDescent="0.3">
      <c r="A97" s="93"/>
      <c r="B97" s="94"/>
      <c r="C97" s="94"/>
      <c r="D97" s="94"/>
      <c r="E97" s="94"/>
      <c r="F97" s="94"/>
      <c r="G97" s="95"/>
    </row>
    <row r="98" spans="1:15" ht="27" thickBot="1" x14ac:dyDescent="0.3">
      <c r="A98" s="182" t="s">
        <v>329</v>
      </c>
      <c r="B98" s="1"/>
      <c r="C98" s="193" t="s">
        <v>309</v>
      </c>
      <c r="D98" s="192"/>
      <c r="E98" s="206">
        <f>+E92+E90+E88+E94+E96</f>
        <v>402.57240000000002</v>
      </c>
      <c r="F98" s="1"/>
      <c r="G98" s="88"/>
    </row>
    <row r="99" spans="1:15" ht="13.8" thickBot="1" x14ac:dyDescent="0.3">
      <c r="A99" s="566">
        <v>0.1</v>
      </c>
      <c r="B99" s="94"/>
      <c r="C99" s="202" t="s">
        <v>311</v>
      </c>
      <c r="D99" s="94"/>
      <c r="E99" s="203">
        <f>+E98*A99</f>
        <v>40.257240000000003</v>
      </c>
      <c r="F99" s="94"/>
      <c r="G99" s="95"/>
    </row>
    <row r="102" spans="1:15" x14ac:dyDescent="0.25">
      <c r="A102" s="412"/>
      <c r="B102" s="413"/>
      <c r="C102" s="413"/>
      <c r="D102" s="413"/>
      <c r="E102" s="413"/>
      <c r="F102" s="413"/>
      <c r="G102" s="413"/>
      <c r="H102" s="1"/>
      <c r="I102" s="1"/>
      <c r="J102" s="1"/>
      <c r="K102" s="1"/>
      <c r="L102" s="1"/>
      <c r="M102" s="1"/>
      <c r="N102" s="1"/>
      <c r="O102" s="1"/>
    </row>
    <row r="103" spans="1:15" ht="17.25" customHeight="1" x14ac:dyDescent="0.25">
      <c r="A103" s="414" t="s">
        <v>348</v>
      </c>
      <c r="G103" s="493" t="s">
        <v>384</v>
      </c>
      <c r="H103" s="1"/>
      <c r="I103" s="1"/>
      <c r="J103" s="1"/>
      <c r="K103" s="1"/>
      <c r="L103" s="1"/>
      <c r="M103" s="1"/>
      <c r="N103" s="1"/>
      <c r="O103" s="1"/>
    </row>
  </sheetData>
  <sheetProtection sheet="1" objects="1" scenarios="1" selectLockedCells="1"/>
  <customSheetViews>
    <customSheetView guid="{53577D95-2C63-4AAC-BA60-521614B920FC}" showGridLines="0" showRowCol="0" fitToPage="1" topLeftCell="A79">
      <selection activeCell="A82" sqref="A82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 topLeftCell="A79">
      <selection activeCell="A82" sqref="A82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5">
    <mergeCell ref="B64:E64"/>
    <mergeCell ref="B28:E28"/>
    <mergeCell ref="B16:E16"/>
    <mergeCell ref="B40:E40"/>
    <mergeCell ref="B52:E52"/>
  </mergeCells>
  <conditionalFormatting sqref="B17">
    <cfRule type="cellIs" dxfId="231" priority="64" stopIfTrue="1" operator="equal">
      <formula>$B$17</formula>
    </cfRule>
  </conditionalFormatting>
  <conditionalFormatting sqref="C17">
    <cfRule type="cellIs" dxfId="230" priority="63" stopIfTrue="1" operator="equal">
      <formula>$C$17</formula>
    </cfRule>
  </conditionalFormatting>
  <conditionalFormatting sqref="D17">
    <cfRule type="cellIs" dxfId="229" priority="62" stopIfTrue="1" operator="equal">
      <formula>$D$17</formula>
    </cfRule>
  </conditionalFormatting>
  <conditionalFormatting sqref="E17">
    <cfRule type="cellIs" dxfId="228" priority="61" stopIfTrue="1" operator="equal">
      <formula>$E$17</formula>
    </cfRule>
  </conditionalFormatting>
  <conditionalFormatting sqref="B29">
    <cfRule type="cellIs" dxfId="227" priority="60" stopIfTrue="1" operator="equal">
      <formula>$B$29</formula>
    </cfRule>
  </conditionalFormatting>
  <conditionalFormatting sqref="C29">
    <cfRule type="cellIs" dxfId="226" priority="59" stopIfTrue="1" operator="equal">
      <formula>$C$29</formula>
    </cfRule>
  </conditionalFormatting>
  <conditionalFormatting sqref="D29">
    <cfRule type="cellIs" dxfId="225" priority="58" stopIfTrue="1" operator="equal">
      <formula>$D$29</formula>
    </cfRule>
  </conditionalFormatting>
  <conditionalFormatting sqref="E29">
    <cfRule type="cellIs" dxfId="224" priority="57" stopIfTrue="1" operator="equal">
      <formula>$E$29</formula>
    </cfRule>
  </conditionalFormatting>
  <conditionalFormatting sqref="B41">
    <cfRule type="cellIs" dxfId="223" priority="56" stopIfTrue="1" operator="equal">
      <formula>$B$41</formula>
    </cfRule>
  </conditionalFormatting>
  <conditionalFormatting sqref="C41">
    <cfRule type="cellIs" dxfId="222" priority="55" stopIfTrue="1" operator="equal">
      <formula>$C$41</formula>
    </cfRule>
  </conditionalFormatting>
  <conditionalFormatting sqref="D41">
    <cfRule type="cellIs" dxfId="221" priority="54" stopIfTrue="1" operator="equal">
      <formula>$D$41</formula>
    </cfRule>
  </conditionalFormatting>
  <conditionalFormatting sqref="E41">
    <cfRule type="cellIs" dxfId="220" priority="53" stopIfTrue="1" operator="equal">
      <formula>$E$41</formula>
    </cfRule>
  </conditionalFormatting>
  <conditionalFormatting sqref="B53">
    <cfRule type="cellIs" dxfId="219" priority="52" stopIfTrue="1" operator="equal">
      <formula>$B$53</formula>
    </cfRule>
  </conditionalFormatting>
  <conditionalFormatting sqref="C53">
    <cfRule type="cellIs" dxfId="218" priority="51" stopIfTrue="1" operator="equal">
      <formula>$C$53</formula>
    </cfRule>
  </conditionalFormatting>
  <conditionalFormatting sqref="D53">
    <cfRule type="cellIs" dxfId="217" priority="50" stopIfTrue="1" operator="equal">
      <formula>$D$53</formula>
    </cfRule>
  </conditionalFormatting>
  <conditionalFormatting sqref="E53">
    <cfRule type="cellIs" dxfId="216" priority="49" stopIfTrue="1" operator="equal">
      <formula>$E$53</formula>
    </cfRule>
  </conditionalFormatting>
  <conditionalFormatting sqref="B65">
    <cfRule type="cellIs" dxfId="215" priority="48" stopIfTrue="1" operator="equal">
      <formula>$B$65</formula>
    </cfRule>
  </conditionalFormatting>
  <conditionalFormatting sqref="C65">
    <cfRule type="cellIs" dxfId="214" priority="47" stopIfTrue="1" operator="equal">
      <formula>$C$65</formula>
    </cfRule>
  </conditionalFormatting>
  <conditionalFormatting sqref="D65">
    <cfRule type="cellIs" dxfId="213" priority="46" stopIfTrue="1" operator="equal">
      <formula>$D$65</formula>
    </cfRule>
  </conditionalFormatting>
  <conditionalFormatting sqref="E65">
    <cfRule type="cellIs" dxfId="212" priority="45" stopIfTrue="1" operator="equal">
      <formula>$E$65</formula>
    </cfRule>
  </conditionalFormatting>
  <conditionalFormatting sqref="C88">
    <cfRule type="cellIs" dxfId="211" priority="17" stopIfTrue="1" operator="equal">
      <formula>$E$17</formula>
    </cfRule>
    <cfRule type="cellIs" dxfId="210" priority="18" stopIfTrue="1" operator="equal">
      <formula>$D$17</formula>
    </cfRule>
    <cfRule type="cellIs" dxfId="209" priority="19" stopIfTrue="1" operator="equal">
      <formula>$C$17</formula>
    </cfRule>
    <cfRule type="cellIs" dxfId="208" priority="20" stopIfTrue="1" operator="equal">
      <formula>$B$17</formula>
    </cfRule>
  </conditionalFormatting>
  <conditionalFormatting sqref="C90">
    <cfRule type="cellIs" dxfId="207" priority="13" stopIfTrue="1" operator="equal">
      <formula>$E$29</formula>
    </cfRule>
    <cfRule type="cellIs" dxfId="206" priority="14" stopIfTrue="1" operator="equal">
      <formula>$D$29</formula>
    </cfRule>
    <cfRule type="cellIs" dxfId="205" priority="15" stopIfTrue="1" operator="equal">
      <formula>$C$29</formula>
    </cfRule>
    <cfRule type="cellIs" dxfId="204" priority="16" stopIfTrue="1" operator="equal">
      <formula>$B$29</formula>
    </cfRule>
  </conditionalFormatting>
  <conditionalFormatting sqref="C92">
    <cfRule type="cellIs" dxfId="203" priority="9" stopIfTrue="1" operator="equal">
      <formula>$E$41</formula>
    </cfRule>
    <cfRule type="cellIs" dxfId="202" priority="10" stopIfTrue="1" operator="equal">
      <formula>$D$41</formula>
    </cfRule>
    <cfRule type="cellIs" dxfId="201" priority="11" stopIfTrue="1" operator="equal">
      <formula>$C$41</formula>
    </cfRule>
    <cfRule type="cellIs" dxfId="200" priority="12" stopIfTrue="1" operator="equal">
      <formula>$B$41</formula>
    </cfRule>
  </conditionalFormatting>
  <conditionalFormatting sqref="C94">
    <cfRule type="cellIs" dxfId="199" priority="5" stopIfTrue="1" operator="equal">
      <formula>$E$53</formula>
    </cfRule>
    <cfRule type="cellIs" dxfId="198" priority="6" stopIfTrue="1" operator="equal">
      <formula>$D$53</formula>
    </cfRule>
    <cfRule type="cellIs" dxfId="197" priority="7" stopIfTrue="1" operator="equal">
      <formula>$C$53</formula>
    </cfRule>
    <cfRule type="cellIs" dxfId="196" priority="8" stopIfTrue="1" operator="equal">
      <formula>$B$53</formula>
    </cfRule>
  </conditionalFormatting>
  <conditionalFormatting sqref="C96">
    <cfRule type="cellIs" dxfId="195" priority="1" stopIfTrue="1" operator="equal">
      <formula>$E$65</formula>
    </cfRule>
    <cfRule type="cellIs" dxfId="194" priority="2" stopIfTrue="1" operator="equal">
      <formula>$D$65</formula>
    </cfRule>
    <cfRule type="cellIs" dxfId="193" priority="3" stopIfTrue="1" operator="equal">
      <formula>$C$65</formula>
    </cfRule>
    <cfRule type="cellIs" dxfId="192" priority="4" stopIfTrue="1" operator="equal">
      <formula>$B$65</formula>
    </cfRule>
  </conditionalFormatting>
  <dataValidations count="1">
    <dataValidation type="list" allowBlank="1" showInputMessage="1" showErrorMessage="1" sqref="C88 C90 C92 C94 C96">
      <formula1>$B$17:$E$17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16 G28 G40 G52 G64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6" width="5.88671875" customWidth="1"/>
    <col min="7" max="7" width="7.6640625" customWidth="1"/>
  </cols>
  <sheetData>
    <row r="1" spans="1:11" x14ac:dyDescent="0.25">
      <c r="A1" s="207" t="s">
        <v>183</v>
      </c>
      <c r="B1" s="208"/>
      <c r="C1" s="209"/>
      <c r="D1" s="209"/>
      <c r="E1" s="209"/>
      <c r="F1" s="210" t="s">
        <v>7</v>
      </c>
      <c r="G1" s="211"/>
    </row>
    <row r="2" spans="1:11" x14ac:dyDescent="0.25">
      <c r="A2" s="212"/>
      <c r="B2" s="213"/>
      <c r="C2" s="214"/>
      <c r="D2" s="214"/>
      <c r="E2" s="214"/>
      <c r="F2" s="214"/>
      <c r="G2" s="215"/>
    </row>
    <row r="3" spans="1:11" x14ac:dyDescent="0.25">
      <c r="A3" s="216" t="s">
        <v>8</v>
      </c>
      <c r="B3" s="217" t="s">
        <v>88</v>
      </c>
      <c r="C3" s="214"/>
      <c r="D3" s="214"/>
      <c r="E3" s="214"/>
      <c r="F3" s="218"/>
      <c r="G3" s="215"/>
    </row>
    <row r="4" spans="1:11" x14ac:dyDescent="0.25">
      <c r="A4" s="219"/>
      <c r="B4" s="220" t="s">
        <v>174</v>
      </c>
      <c r="C4" s="213"/>
      <c r="D4" s="213"/>
      <c r="E4" s="213"/>
      <c r="F4" s="213"/>
      <c r="G4" s="221"/>
    </row>
    <row r="5" spans="1:11" ht="18.75" customHeight="1" x14ac:dyDescent="0.25">
      <c r="A5" s="216" t="s">
        <v>10</v>
      </c>
      <c r="B5" s="217" t="s">
        <v>76</v>
      </c>
      <c r="C5" s="214"/>
      <c r="D5" s="214"/>
      <c r="E5" s="214"/>
      <c r="F5" s="218"/>
      <c r="G5" s="215"/>
    </row>
    <row r="6" spans="1:11" x14ac:dyDescent="0.25">
      <c r="A6" s="216"/>
      <c r="B6" s="223" t="s">
        <v>170</v>
      </c>
      <c r="C6" s="214"/>
      <c r="D6" s="214"/>
      <c r="E6" s="214"/>
      <c r="F6" s="218"/>
      <c r="G6" s="215"/>
    </row>
    <row r="7" spans="1:11" ht="16.5" customHeight="1" x14ac:dyDescent="0.25">
      <c r="A7" s="216" t="s">
        <v>12</v>
      </c>
      <c r="B7" s="270" t="s">
        <v>64</v>
      </c>
      <c r="C7" s="214"/>
      <c r="D7" s="214"/>
      <c r="E7" s="214"/>
      <c r="F7" s="218"/>
      <c r="G7" s="215"/>
    </row>
    <row r="8" spans="1:11" x14ac:dyDescent="0.25">
      <c r="A8" s="216"/>
      <c r="B8" s="223" t="s">
        <v>142</v>
      </c>
      <c r="C8" s="214"/>
      <c r="D8" s="214"/>
      <c r="E8" s="214"/>
      <c r="F8" s="218"/>
      <c r="G8" s="215"/>
    </row>
    <row r="9" spans="1:11" x14ac:dyDescent="0.25">
      <c r="A9" s="226"/>
      <c r="B9" s="227"/>
      <c r="C9" s="228"/>
      <c r="D9" s="229"/>
      <c r="E9" s="229"/>
      <c r="F9" s="230"/>
      <c r="G9" s="231"/>
    </row>
    <row r="10" spans="1:11" x14ac:dyDescent="0.25">
      <c r="A10" s="2"/>
      <c r="B10" s="2"/>
      <c r="C10" s="2"/>
      <c r="D10" s="2"/>
      <c r="E10" s="2"/>
      <c r="F10" s="2"/>
      <c r="G10" s="2"/>
    </row>
    <row r="11" spans="1:11" ht="13.8" thickBot="1" x14ac:dyDescent="0.3">
      <c r="A11" s="2"/>
      <c r="B11" s="2"/>
      <c r="C11" s="2"/>
      <c r="D11" s="2"/>
      <c r="E11" s="2"/>
      <c r="F11" s="2"/>
      <c r="G11" s="2"/>
    </row>
    <row r="12" spans="1:11" x14ac:dyDescent="0.25">
      <c r="A12" s="287" t="s">
        <v>8</v>
      </c>
      <c r="B12" s="595" t="s">
        <v>88</v>
      </c>
      <c r="C12" s="594"/>
      <c r="D12" s="594"/>
      <c r="E12" s="594"/>
      <c r="F12" s="594"/>
      <c r="G12" s="289" t="s">
        <v>175</v>
      </c>
    </row>
    <row r="13" spans="1:11" s="1" customFormat="1" x14ac:dyDescent="0.25">
      <c r="A13" s="59"/>
      <c r="B13" s="497" t="s">
        <v>287</v>
      </c>
      <c r="C13" s="498" t="s">
        <v>33</v>
      </c>
      <c r="D13" s="499" t="s">
        <v>6</v>
      </c>
      <c r="E13" s="500" t="s">
        <v>20</v>
      </c>
      <c r="F13" s="18"/>
      <c r="G13" s="60"/>
    </row>
    <row r="14" spans="1:11" x14ac:dyDescent="0.25">
      <c r="A14" s="83" t="str">
        <f>+'115'!B24</f>
        <v>Hangneigung</v>
      </c>
      <c r="B14" s="179" t="str">
        <f>+'115'!C14</f>
        <v xml:space="preserve"> - </v>
      </c>
      <c r="C14" s="137" t="str">
        <f>+'115'!C24</f>
        <v xml:space="preserve"> - </v>
      </c>
      <c r="D14" s="137" t="str">
        <f>+'115'!C34</f>
        <v xml:space="preserve"> - </v>
      </c>
      <c r="E14" s="137" t="str">
        <f>+'115'!C44</f>
        <v>ab 35</v>
      </c>
      <c r="F14" s="33" t="s">
        <v>19</v>
      </c>
      <c r="G14" s="60"/>
      <c r="H14" s="14"/>
      <c r="I14" s="21"/>
      <c r="J14" s="27"/>
      <c r="K14" s="36"/>
    </row>
    <row r="15" spans="1:11" x14ac:dyDescent="0.25">
      <c r="A15" s="83" t="str">
        <f>+'115'!B25</f>
        <v>Fremdkörpergefahr</v>
      </c>
      <c r="B15" s="178" t="str">
        <f>+'115'!C15</f>
        <v xml:space="preserve"> - </v>
      </c>
      <c r="C15" s="139" t="str">
        <f>+'115'!C25</f>
        <v xml:space="preserve"> - </v>
      </c>
      <c r="D15" s="139" t="str">
        <f>+'115'!C35</f>
        <v>hoch</v>
      </c>
      <c r="E15" s="139" t="str">
        <f>+'115'!C45</f>
        <v>hoch</v>
      </c>
      <c r="F15" s="33"/>
      <c r="G15" s="60"/>
      <c r="I15" s="17"/>
      <c r="J15" s="27"/>
      <c r="K15" s="18"/>
    </row>
    <row r="16" spans="1:11" x14ac:dyDescent="0.25">
      <c r="A16" s="83" t="str">
        <f>+'115'!B26</f>
        <v>Bodenverhältnisse</v>
      </c>
      <c r="B16" s="178" t="str">
        <f>+'115'!C16</f>
        <v xml:space="preserve"> - </v>
      </c>
      <c r="C16" s="139" t="str">
        <f>+'115'!C26</f>
        <v xml:space="preserve"> - </v>
      </c>
      <c r="D16" s="139" t="str">
        <f>+'115'!C36</f>
        <v>labil</v>
      </c>
      <c r="E16" s="139" t="str">
        <f>+'115'!C46</f>
        <v>labil</v>
      </c>
      <c r="F16" s="34"/>
      <c r="G16" s="60"/>
      <c r="I16" s="21"/>
      <c r="J16" s="26"/>
      <c r="K16" s="36"/>
    </row>
    <row r="17" spans="1:14" x14ac:dyDescent="0.25">
      <c r="A17" s="83" t="str">
        <f>+'115'!B27</f>
        <v>Bodenunebenheiten</v>
      </c>
      <c r="B17" s="178" t="str">
        <f>+'115'!C17</f>
        <v xml:space="preserve"> - </v>
      </c>
      <c r="C17" s="139" t="str">
        <f>+'115'!C27</f>
        <v xml:space="preserve"> - </v>
      </c>
      <c r="D17" s="139" t="str">
        <f>+'115'!C37</f>
        <v xml:space="preserve">sehr uneben </v>
      </c>
      <c r="E17" s="139" t="str">
        <f>+'115'!C47</f>
        <v>sehr uneben</v>
      </c>
      <c r="F17" s="34"/>
      <c r="G17" s="60"/>
      <c r="H17" s="17"/>
      <c r="I17" s="27"/>
      <c r="J17" s="17"/>
      <c r="K17" s="51"/>
      <c r="L17" s="51"/>
      <c r="M17" s="51"/>
      <c r="N17" s="51"/>
    </row>
    <row r="18" spans="1:14" x14ac:dyDescent="0.25">
      <c r="A18" s="83" t="str">
        <f>+'115'!B28</f>
        <v>Aufwuchs</v>
      </c>
      <c r="B18" s="178" t="str">
        <f>+'115'!C18</f>
        <v xml:space="preserve"> - </v>
      </c>
      <c r="C18" s="139" t="str">
        <f>+'115'!C28</f>
        <v xml:space="preserve"> - </v>
      </c>
      <c r="D18" s="139" t="str">
        <f>+'115'!C38</f>
        <v xml:space="preserve"> - </v>
      </c>
      <c r="E18" s="139" t="str">
        <f>+'115'!C48</f>
        <v xml:space="preserve"> - </v>
      </c>
      <c r="F18" s="33" t="s">
        <v>25</v>
      </c>
      <c r="G18" s="60"/>
      <c r="H18" s="72"/>
      <c r="I18" s="17"/>
      <c r="J18" s="46"/>
      <c r="K18" s="46"/>
      <c r="L18" s="51"/>
      <c r="M18" s="72"/>
      <c r="N18" s="72"/>
    </row>
    <row r="19" spans="1:14" x14ac:dyDescent="0.25">
      <c r="A19" s="83" t="str">
        <f>+'115'!B29</f>
        <v>Wassergehalt</v>
      </c>
      <c r="B19" s="178" t="str">
        <f>+'115'!C19</f>
        <v xml:space="preserve"> - </v>
      </c>
      <c r="C19" s="139" t="str">
        <f>+'115'!C29</f>
        <v xml:space="preserve"> - </v>
      </c>
      <c r="D19" s="139" t="str">
        <f>+'115'!C39</f>
        <v xml:space="preserve"> - </v>
      </c>
      <c r="E19" s="139" t="str">
        <f>+'115'!C49</f>
        <v xml:space="preserve"> - </v>
      </c>
      <c r="F19" s="33" t="s">
        <v>19</v>
      </c>
      <c r="G19" s="60"/>
      <c r="I19" s="28"/>
      <c r="J19" s="27"/>
      <c r="K19" s="18"/>
    </row>
    <row r="20" spans="1:14" x14ac:dyDescent="0.25">
      <c r="A20" s="83" t="str">
        <f>+'115'!B30</f>
        <v>Parzellengröße</v>
      </c>
      <c r="B20" s="178" t="str">
        <f>+'115'!C20</f>
        <v>5 bis 10</v>
      </c>
      <c r="C20" s="139" t="str">
        <f>+'115'!C30</f>
        <v>1 bis 5</v>
      </c>
      <c r="D20" s="139" t="str">
        <f>+'115'!C40</f>
        <v>&lt; 1</v>
      </c>
      <c r="E20" s="139" t="str">
        <f>+'115'!C50</f>
        <v>&lt; 1</v>
      </c>
      <c r="F20" s="33" t="s">
        <v>32</v>
      </c>
      <c r="G20" s="60"/>
      <c r="H20" s="72"/>
      <c r="I20" s="29"/>
      <c r="J20" s="27"/>
      <c r="K20" s="36"/>
    </row>
    <row r="21" spans="1:14" x14ac:dyDescent="0.25">
      <c r="A21" s="83" t="str">
        <f>+'115'!B31</f>
        <v>Transportentfernung</v>
      </c>
      <c r="B21" s="178" t="str">
        <f>+'115'!C21</f>
        <v xml:space="preserve"> - </v>
      </c>
      <c r="C21" s="139" t="str">
        <f>+'115'!C31</f>
        <v xml:space="preserve"> - </v>
      </c>
      <c r="D21" s="139" t="str">
        <f>+'115'!C41</f>
        <v xml:space="preserve"> - </v>
      </c>
      <c r="E21" s="139" t="str">
        <f>+'115'!C51</f>
        <v xml:space="preserve"> - </v>
      </c>
      <c r="F21" s="33" t="s">
        <v>17</v>
      </c>
      <c r="G21" s="60"/>
      <c r="H21" s="44"/>
      <c r="I21" s="17"/>
      <c r="J21" s="27"/>
      <c r="K21" s="18"/>
    </row>
    <row r="22" spans="1:14" ht="13.8" thickBot="1" x14ac:dyDescent="0.3">
      <c r="A22" s="191" t="str">
        <f>+'115'!B32</f>
        <v>Arbeitsbreite</v>
      </c>
      <c r="B22" s="548">
        <f>+'115'!C22</f>
        <v>2</v>
      </c>
      <c r="C22" s="143">
        <f>+'115'!C32</f>
        <v>2</v>
      </c>
      <c r="D22" s="143">
        <f>+'115'!C42</f>
        <v>1.6</v>
      </c>
      <c r="E22" s="143">
        <f>+'115'!C52</f>
        <v>1.2</v>
      </c>
      <c r="F22" s="35" t="s">
        <v>36</v>
      </c>
      <c r="G22" s="62"/>
      <c r="I22" s="21"/>
      <c r="J22" s="27"/>
      <c r="K22" s="36"/>
    </row>
    <row r="23" spans="1:14" s="410" customFormat="1" ht="17.25" customHeight="1" x14ac:dyDescent="0.25">
      <c r="A23" s="514"/>
      <c r="B23" s="516">
        <f>+'115'!G13</f>
        <v>95.318000000000012</v>
      </c>
      <c r="C23" s="516">
        <f>+'115'!G23</f>
        <v>100.08390000000001</v>
      </c>
      <c r="D23" s="516">
        <f>+'115'!G33</f>
        <v>568.24778880000019</v>
      </c>
      <c r="E23" s="516">
        <f>+'115'!G43</f>
        <v>909.19646208000017</v>
      </c>
      <c r="F23" s="477"/>
      <c r="G23" s="517"/>
    </row>
    <row r="24" spans="1:14" x14ac:dyDescent="0.25">
      <c r="A24" s="272" t="s">
        <v>10</v>
      </c>
      <c r="B24" s="258"/>
      <c r="C24" s="502" t="s">
        <v>76</v>
      </c>
      <c r="D24" s="255"/>
      <c r="E24" s="256"/>
      <c r="F24" s="257"/>
      <c r="G24" s="290" t="s">
        <v>171</v>
      </c>
      <c r="I24" s="17"/>
      <c r="J24" s="33"/>
    </row>
    <row r="25" spans="1:14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  <c r="I25" s="17"/>
      <c r="J25" s="33"/>
    </row>
    <row r="26" spans="1:14" x14ac:dyDescent="0.25">
      <c r="A26" s="83" t="s">
        <v>26</v>
      </c>
      <c r="B26" s="179" t="str">
        <f>+'323'!C14</f>
        <v xml:space="preserve"> - </v>
      </c>
      <c r="C26" s="137" t="str">
        <f>+'323'!C24</f>
        <v xml:space="preserve"> - </v>
      </c>
      <c r="D26" s="137" t="str">
        <f>+'323'!C34</f>
        <v>ab 35</v>
      </c>
      <c r="E26" s="137" t="str">
        <f>+'323'!C44</f>
        <v xml:space="preserve"> - </v>
      </c>
      <c r="F26" s="33" t="s">
        <v>19</v>
      </c>
      <c r="G26" s="60"/>
      <c r="I26" s="21"/>
      <c r="J26" s="34"/>
    </row>
    <row r="27" spans="1:14" x14ac:dyDescent="0.25">
      <c r="A27" s="83" t="s">
        <v>100</v>
      </c>
      <c r="B27" s="178" t="str">
        <f>+'323'!C15</f>
        <v xml:space="preserve"> - </v>
      </c>
      <c r="C27" s="139" t="str">
        <f>+'323'!C25</f>
        <v xml:space="preserve"> - </v>
      </c>
      <c r="D27" s="139" t="str">
        <f>+'323'!C35</f>
        <v xml:space="preserve">hoch </v>
      </c>
      <c r="E27" s="139" t="str">
        <f>+'323'!C45</f>
        <v xml:space="preserve">hoch </v>
      </c>
      <c r="F27" s="33"/>
      <c r="G27" s="60"/>
      <c r="I27" s="21"/>
      <c r="J27" s="34"/>
    </row>
    <row r="28" spans="1:14" x14ac:dyDescent="0.25">
      <c r="A28" s="83" t="s">
        <v>5</v>
      </c>
      <c r="B28" s="178" t="str">
        <f>+'323'!C16</f>
        <v xml:space="preserve"> - </v>
      </c>
      <c r="C28" s="139" t="str">
        <f>+'323'!C26</f>
        <v>labil</v>
      </c>
      <c r="D28" s="139" t="str">
        <f>+'323'!C36</f>
        <v xml:space="preserve"> - </v>
      </c>
      <c r="E28" s="139" t="str">
        <f>+'323'!C46</f>
        <v>labil</v>
      </c>
      <c r="F28" s="34"/>
      <c r="G28" s="60"/>
      <c r="I28" s="17"/>
      <c r="J28" s="33"/>
    </row>
    <row r="29" spans="1:14" x14ac:dyDescent="0.25">
      <c r="A29" s="84" t="s">
        <v>46</v>
      </c>
      <c r="B29" s="178" t="str">
        <f>+'323'!C17</f>
        <v xml:space="preserve"> - </v>
      </c>
      <c r="C29" s="139" t="str">
        <f>+'323'!C27</f>
        <v>uneben</v>
      </c>
      <c r="D29" s="139" t="str">
        <f>+'323'!C37</f>
        <v>uneben</v>
      </c>
      <c r="E29" s="139" t="str">
        <f>+'323'!C47</f>
        <v>uneben</v>
      </c>
      <c r="F29" s="34"/>
      <c r="G29" s="60"/>
      <c r="H29" s="44"/>
    </row>
    <row r="30" spans="1:14" x14ac:dyDescent="0.25">
      <c r="A30" s="83" t="s">
        <v>28</v>
      </c>
      <c r="B30" s="178">
        <f>+'323'!C18</f>
        <v>50</v>
      </c>
      <c r="C30" s="139" t="str">
        <f>+'323'!C28</f>
        <v>50 bis 100</v>
      </c>
      <c r="D30" s="139" t="str">
        <f>+'323'!C38</f>
        <v>50 bis 100</v>
      </c>
      <c r="E30" s="139" t="str">
        <f>+'323'!C48</f>
        <v>100 bis 150</v>
      </c>
      <c r="F30" s="33" t="s">
        <v>25</v>
      </c>
      <c r="G30" s="60"/>
      <c r="I30" s="41"/>
    </row>
    <row r="31" spans="1:14" x14ac:dyDescent="0.25">
      <c r="A31" s="84" t="s">
        <v>4</v>
      </c>
      <c r="B31" s="178" t="str">
        <f>+'323'!C19</f>
        <v xml:space="preserve"> - </v>
      </c>
      <c r="C31" s="139" t="str">
        <f>+'323'!C29</f>
        <v xml:space="preserve"> - </v>
      </c>
      <c r="D31" s="139" t="str">
        <f>+'323'!C39</f>
        <v xml:space="preserve"> - </v>
      </c>
      <c r="E31" s="139" t="str">
        <f>+'323'!C49</f>
        <v xml:space="preserve"> - </v>
      </c>
      <c r="F31" s="33" t="s">
        <v>19</v>
      </c>
      <c r="G31" s="60"/>
      <c r="I31" s="17"/>
      <c r="J31" s="33"/>
    </row>
    <row r="32" spans="1:14" x14ac:dyDescent="0.25">
      <c r="A32" s="84" t="s">
        <v>29</v>
      </c>
      <c r="B32" s="178">
        <f>+'323'!C20</f>
        <v>5</v>
      </c>
      <c r="C32" s="139" t="str">
        <f>+'323'!C30</f>
        <v>1 bis 5</v>
      </c>
      <c r="D32" s="139" t="str">
        <f>+'323'!C40</f>
        <v>1 bis 5</v>
      </c>
      <c r="E32" s="139" t="str">
        <f>+'323'!C50</f>
        <v>1 bis 5</v>
      </c>
      <c r="F32" s="33" t="s">
        <v>32</v>
      </c>
      <c r="G32" s="60"/>
      <c r="I32" s="17"/>
      <c r="J32" s="33"/>
    </row>
    <row r="33" spans="1:10" x14ac:dyDescent="0.25">
      <c r="A33" s="84" t="s">
        <v>31</v>
      </c>
      <c r="B33" s="178" t="str">
        <f>+'323'!C21</f>
        <v xml:space="preserve"> - </v>
      </c>
      <c r="C33" s="139" t="str">
        <f>+'323'!C31</f>
        <v xml:space="preserve"> - </v>
      </c>
      <c r="D33" s="139" t="str">
        <f>+'323'!C41</f>
        <v xml:space="preserve"> - </v>
      </c>
      <c r="E33" s="139" t="str">
        <f>+'323'!C51</f>
        <v xml:space="preserve"> - </v>
      </c>
      <c r="F33" s="33" t="s">
        <v>17</v>
      </c>
      <c r="G33" s="60"/>
      <c r="I33" s="51"/>
      <c r="J33" s="51"/>
    </row>
    <row r="34" spans="1:10" ht="13.8" thickBot="1" x14ac:dyDescent="0.3">
      <c r="A34" s="85" t="s">
        <v>35</v>
      </c>
      <c r="B34" s="548" t="str">
        <f>+'323'!C22</f>
        <v xml:space="preserve"> - </v>
      </c>
      <c r="C34" s="143">
        <f>+'323'!C32</f>
        <v>2.7</v>
      </c>
      <c r="D34" s="143">
        <f>+'323'!C42</f>
        <v>2.7</v>
      </c>
      <c r="E34" s="143">
        <f>+'323'!C52</f>
        <v>2.7</v>
      </c>
      <c r="F34" s="35" t="s">
        <v>36</v>
      </c>
      <c r="G34" s="62"/>
    </row>
    <row r="35" spans="1:10" s="410" customFormat="1" ht="17.25" customHeight="1" x14ac:dyDescent="0.25">
      <c r="A35" s="520"/>
      <c r="B35" s="537">
        <f>+'323'!G13</f>
        <v>41.591999999999999</v>
      </c>
      <c r="C35" s="537">
        <f>+'323'!G23</f>
        <v>164.15530560000002</v>
      </c>
      <c r="D35" s="522">
        <f>+'323'!G33</f>
        <v>246.23295839999997</v>
      </c>
      <c r="E35" s="522">
        <f>+'323'!G43</f>
        <v>320.10284591999999</v>
      </c>
      <c r="F35" s="524"/>
      <c r="G35" s="525"/>
    </row>
    <row r="36" spans="1:10" x14ac:dyDescent="0.25">
      <c r="A36" s="285" t="s">
        <v>12</v>
      </c>
      <c r="B36" s="600" t="s">
        <v>64</v>
      </c>
      <c r="C36" s="592"/>
      <c r="D36" s="592"/>
      <c r="E36" s="592"/>
      <c r="F36" s="592"/>
      <c r="G36" s="290" t="s">
        <v>141</v>
      </c>
    </row>
    <row r="37" spans="1:10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</row>
    <row r="38" spans="1:10" x14ac:dyDescent="0.25">
      <c r="A38" s="83" t="s">
        <v>26</v>
      </c>
      <c r="B38" s="179" t="str">
        <f>+'3381'!C13</f>
        <v xml:space="preserve"> - </v>
      </c>
      <c r="C38" s="137" t="str">
        <f>+'3381'!C23</f>
        <v xml:space="preserve"> - </v>
      </c>
      <c r="D38" s="137" t="str">
        <f>+'3381'!C33</f>
        <v>ab 35</v>
      </c>
      <c r="E38" s="137" t="str">
        <f>+'3381'!C43</f>
        <v xml:space="preserve"> - </v>
      </c>
      <c r="F38" s="33" t="s">
        <v>19</v>
      </c>
      <c r="G38" s="60"/>
      <c r="H38" s="72"/>
    </row>
    <row r="39" spans="1:10" x14ac:dyDescent="0.25">
      <c r="A39" s="84" t="s">
        <v>100</v>
      </c>
      <c r="B39" s="178" t="str">
        <f>+'3381'!C14</f>
        <v xml:space="preserve"> - </v>
      </c>
      <c r="C39" s="139" t="str">
        <f>+'3381'!C24</f>
        <v xml:space="preserve"> - </v>
      </c>
      <c r="D39" s="139" t="str">
        <f>+'3381'!C34</f>
        <v xml:space="preserve"> - </v>
      </c>
      <c r="E39" s="139" t="str">
        <f>+'3381'!C44</f>
        <v xml:space="preserve"> - </v>
      </c>
      <c r="F39" s="33"/>
      <c r="G39" s="60"/>
    </row>
    <row r="40" spans="1:10" x14ac:dyDescent="0.25">
      <c r="A40" s="83" t="s">
        <v>5</v>
      </c>
      <c r="B40" s="178" t="str">
        <f>+'3381'!C15</f>
        <v xml:space="preserve"> - </v>
      </c>
      <c r="C40" s="139" t="str">
        <f>+'3381'!C25</f>
        <v xml:space="preserve"> - </v>
      </c>
      <c r="D40" s="139" t="str">
        <f>+'3381'!C35</f>
        <v xml:space="preserve"> - </v>
      </c>
      <c r="E40" s="139" t="str">
        <f>+'3381'!C45</f>
        <v>labil</v>
      </c>
      <c r="F40" s="34"/>
      <c r="G40" s="60"/>
      <c r="H40" s="27"/>
    </row>
    <row r="41" spans="1:10" x14ac:dyDescent="0.25">
      <c r="A41" s="84" t="s">
        <v>46</v>
      </c>
      <c r="B41" s="178" t="str">
        <f>+'3381'!C16</f>
        <v xml:space="preserve"> - </v>
      </c>
      <c r="C41" s="139" t="str">
        <f>+'3381'!C26</f>
        <v>uneben</v>
      </c>
      <c r="D41" s="139" t="str">
        <f>+'3381'!C36</f>
        <v>uneben</v>
      </c>
      <c r="E41" s="139" t="str">
        <f>+'3381'!C46</f>
        <v>uneben</v>
      </c>
      <c r="F41" s="34"/>
      <c r="G41" s="60"/>
      <c r="H41" s="27"/>
    </row>
    <row r="42" spans="1:10" x14ac:dyDescent="0.25">
      <c r="A42" s="83" t="s">
        <v>28</v>
      </c>
      <c r="B42" s="178" t="str">
        <f>+'3381'!C17</f>
        <v>5 bis 25</v>
      </c>
      <c r="C42" s="139" t="str">
        <f>+'3381'!C27</f>
        <v>bis 50</v>
      </c>
      <c r="D42" s="139" t="str">
        <f>+'3381'!C37</f>
        <v>&gt; 50</v>
      </c>
      <c r="E42" s="139" t="str">
        <f>+'3381'!C47</f>
        <v>&gt; 50</v>
      </c>
      <c r="F42" s="33" t="s">
        <v>25</v>
      </c>
      <c r="G42" s="60"/>
      <c r="H42" s="14"/>
      <c r="I42" s="41"/>
    </row>
    <row r="43" spans="1:10" x14ac:dyDescent="0.25">
      <c r="A43" s="84" t="s">
        <v>4</v>
      </c>
      <c r="B43" s="178" t="str">
        <f>+'3381'!C18</f>
        <v>20 bis 40</v>
      </c>
      <c r="C43" s="139" t="str">
        <f>+'3381'!C28</f>
        <v>20 bis 40</v>
      </c>
      <c r="D43" s="139" t="str">
        <f>+'3381'!C38</f>
        <v>20 bis 40</v>
      </c>
      <c r="E43" s="139" t="str">
        <f>+'3381'!C48</f>
        <v>&gt; 40</v>
      </c>
      <c r="F43" s="33" t="s">
        <v>19</v>
      </c>
      <c r="G43" s="60"/>
    </row>
    <row r="44" spans="1:10" x14ac:dyDescent="0.25">
      <c r="A44" s="84" t="s">
        <v>29</v>
      </c>
      <c r="B44" s="178">
        <f>+'3381'!C19</f>
        <v>5</v>
      </c>
      <c r="C44" s="139" t="str">
        <f>+'3381'!C29</f>
        <v>&gt; 5</v>
      </c>
      <c r="D44" s="139" t="str">
        <f>+'3381'!C39</f>
        <v>1 bis 5</v>
      </c>
      <c r="E44" s="139" t="str">
        <f>+'3381'!C49</f>
        <v>&lt; 1</v>
      </c>
      <c r="F44" s="33" t="s">
        <v>32</v>
      </c>
      <c r="G44" s="60"/>
    </row>
    <row r="45" spans="1:10" x14ac:dyDescent="0.25">
      <c r="A45" s="84" t="s">
        <v>31</v>
      </c>
      <c r="B45" s="178">
        <f>+'3381'!C20</f>
        <v>0</v>
      </c>
      <c r="C45" s="139">
        <f>+'3381'!C30</f>
        <v>3</v>
      </c>
      <c r="D45" s="139">
        <f>+'3381'!C40</f>
        <v>3</v>
      </c>
      <c r="E45" s="139">
        <f>+'3381'!C50</f>
        <v>3</v>
      </c>
      <c r="F45" s="33" t="s">
        <v>17</v>
      </c>
      <c r="G45" s="60"/>
      <c r="J45" s="17"/>
    </row>
    <row r="46" spans="1:10" ht="13.8" thickBot="1" x14ac:dyDescent="0.3">
      <c r="A46" s="85" t="s">
        <v>35</v>
      </c>
      <c r="B46" s="548" t="str">
        <f>+'3381'!C21</f>
        <v xml:space="preserve"> - </v>
      </c>
      <c r="C46" s="143" t="str">
        <f>+'3381'!C31</f>
        <v xml:space="preserve"> - </v>
      </c>
      <c r="D46" s="143" t="str">
        <f>+'3381'!C41</f>
        <v xml:space="preserve"> - </v>
      </c>
      <c r="E46" s="143" t="str">
        <f>+'3381'!C51</f>
        <v xml:space="preserve"> - </v>
      </c>
      <c r="F46" s="35" t="s">
        <v>36</v>
      </c>
      <c r="G46" s="62"/>
      <c r="J46" s="17"/>
    </row>
    <row r="47" spans="1:10" s="410" customFormat="1" ht="17.25" customHeight="1" thickBot="1" x14ac:dyDescent="0.3">
      <c r="A47" s="526"/>
      <c r="B47" s="527">
        <f>+'3381'!G12</f>
        <v>75.319999999999993</v>
      </c>
      <c r="C47" s="527">
        <f>+'3381'!G22</f>
        <v>469.99679999999995</v>
      </c>
      <c r="D47" s="527">
        <f>+'3381'!G32</f>
        <v>1579.1892480000001</v>
      </c>
      <c r="E47" s="527">
        <f>+'3381'!G42</f>
        <v>1902.5470464</v>
      </c>
      <c r="F47" s="528"/>
      <c r="G47" s="529"/>
      <c r="J47" s="487"/>
    </row>
    <row r="48" spans="1:10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80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235</v>
      </c>
      <c r="B51" s="181">
        <f>+B47+B35+B23</f>
        <v>212.23000000000002</v>
      </c>
      <c r="C51" s="149">
        <f>+C47+C35+C23</f>
        <v>734.23600559999988</v>
      </c>
      <c r="D51" s="149">
        <f>+D47+D35+D23</f>
        <v>2393.6699952000004</v>
      </c>
      <c r="E51" s="149">
        <f>+E47+E35+E23</f>
        <v>3131.8463544000006</v>
      </c>
      <c r="F51" s="150"/>
      <c r="G51" s="151"/>
    </row>
    <row r="52" spans="1:7" ht="13.8" thickBot="1" x14ac:dyDescent="0.3"/>
    <row r="53" spans="1:7" ht="27" thickBot="1" x14ac:dyDescent="0.3">
      <c r="A53" s="182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2.75" customHeight="1" thickBot="1" x14ac:dyDescent="0.3">
      <c r="A54" s="566">
        <v>0.5</v>
      </c>
      <c r="B54" s="185">
        <f>+A54*B51</f>
        <v>106.11500000000001</v>
      </c>
      <c r="C54" s="185">
        <f>+C51*A54</f>
        <v>367.11800279999994</v>
      </c>
      <c r="D54" s="185">
        <f>+D51*A54</f>
        <v>1196.8349976000002</v>
      </c>
      <c r="E54" s="185">
        <f>+E51*A54</f>
        <v>1565.9231772000003</v>
      </c>
      <c r="F54" s="186"/>
      <c r="G54" s="151"/>
    </row>
    <row r="55" spans="1:7" ht="12.75" customHeight="1" x14ac:dyDescent="0.25"/>
    <row r="56" spans="1:7" ht="12.75" customHeight="1" thickBot="1" x14ac:dyDescent="0.3"/>
    <row r="57" spans="1:7" ht="12.75" customHeight="1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ht="12.75" customHeight="1" x14ac:dyDescent="0.25">
      <c r="A58" s="86"/>
      <c r="B58" s="1"/>
      <c r="C58" s="1"/>
      <c r="D58" s="1"/>
      <c r="E58" s="1"/>
      <c r="F58" s="1"/>
      <c r="G58" s="88"/>
    </row>
    <row r="59" spans="1:7" ht="12.75" customHeight="1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ht="12.75" customHeight="1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95.318000000000012</v>
      </c>
      <c r="E60" s="204">
        <f>+D60*B60</f>
        <v>95.318000000000012</v>
      </c>
      <c r="F60" s="1"/>
      <c r="G60" s="88"/>
    </row>
    <row r="61" spans="1:7" ht="12.75" customHeight="1" thickBot="1" x14ac:dyDescent="0.3">
      <c r="A61" s="198" t="s">
        <v>301</v>
      </c>
      <c r="B61" s="199" t="s">
        <v>303</v>
      </c>
      <c r="C61" s="199" t="s">
        <v>304</v>
      </c>
      <c r="D61" s="205"/>
      <c r="E61" s="205" t="s">
        <v>307</v>
      </c>
      <c r="F61" s="1"/>
      <c r="G61" s="88"/>
    </row>
    <row r="62" spans="1:7" ht="12.75" customHeight="1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41.591999999999999</v>
      </c>
      <c r="E62" s="204">
        <f>+D62*B62</f>
        <v>41.591999999999999</v>
      </c>
      <c r="F62" s="1"/>
      <c r="G62" s="88"/>
    </row>
    <row r="63" spans="1:7" ht="12.75" customHeight="1" thickBot="1" x14ac:dyDescent="0.3">
      <c r="A63" s="198" t="s">
        <v>301</v>
      </c>
      <c r="B63" s="199" t="s">
        <v>303</v>
      </c>
      <c r="C63" s="199" t="s">
        <v>304</v>
      </c>
      <c r="D63" s="205"/>
      <c r="E63" s="205" t="s">
        <v>308</v>
      </c>
      <c r="F63" s="1"/>
      <c r="G63" s="88"/>
    </row>
    <row r="64" spans="1:7" ht="12.75" customHeight="1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75.319999999999993</v>
      </c>
      <c r="E64" s="204">
        <f>+D64*B64</f>
        <v>75.319999999999993</v>
      </c>
      <c r="F64" s="1"/>
      <c r="G64" s="88"/>
    </row>
    <row r="65" spans="1:15" ht="12.75" customHeight="1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82" t="s">
        <v>329</v>
      </c>
      <c r="B66" s="1"/>
      <c r="C66" s="193" t="s">
        <v>309</v>
      </c>
      <c r="D66" s="192"/>
      <c r="E66" s="194">
        <f>+E64+E62+E60</f>
        <v>212.23000000000002</v>
      </c>
      <c r="F66" s="1"/>
      <c r="G66" s="88"/>
    </row>
    <row r="67" spans="1:15" ht="13.8" thickBot="1" x14ac:dyDescent="0.3">
      <c r="A67" s="566">
        <v>0.5</v>
      </c>
      <c r="B67" s="94"/>
      <c r="C67" s="202" t="s">
        <v>312</v>
      </c>
      <c r="D67" s="94"/>
      <c r="E67" s="203">
        <f>+E66*A67</f>
        <v>106.11500000000001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  <customSheetView guid="{BCF61E25-243C-4CAA-8913-0F558945A257}" showGridLines="0" showRowCol="0" fitToPage="1">
      <selection activeCell="A54" sqref="A54"/>
      <pageMargins left="0.70866141732283472" right="0.70866141732283472" top="0.78740157480314965" bottom="0.78740157480314965" header="0.31496062992125984" footer="0.31496062992125984"/>
      <pageSetup paperSize="9" orientation="portrait" r:id="rId2"/>
    </customSheetView>
  </customSheetViews>
  <mergeCells count="2">
    <mergeCell ref="B12:F12"/>
    <mergeCell ref="B36:F36"/>
  </mergeCells>
  <conditionalFormatting sqref="B13">
    <cfRule type="cellIs" dxfId="191" priority="24" stopIfTrue="1" operator="equal">
      <formula>$B$13</formula>
    </cfRule>
  </conditionalFormatting>
  <conditionalFormatting sqref="C13">
    <cfRule type="cellIs" dxfId="190" priority="23" stopIfTrue="1" operator="equal">
      <formula>$C$13</formula>
    </cfRule>
  </conditionalFormatting>
  <conditionalFormatting sqref="D13">
    <cfRule type="cellIs" dxfId="189" priority="22" stopIfTrue="1" operator="equal">
      <formula>$D$13</formula>
    </cfRule>
  </conditionalFormatting>
  <conditionalFormatting sqref="E13">
    <cfRule type="cellIs" dxfId="188" priority="21" stopIfTrue="1" operator="equal">
      <formula>$E$13</formula>
    </cfRule>
  </conditionalFormatting>
  <conditionalFormatting sqref="B25">
    <cfRule type="cellIs" dxfId="187" priority="20" stopIfTrue="1" operator="equal">
      <formula>$B$25</formula>
    </cfRule>
  </conditionalFormatting>
  <conditionalFormatting sqref="C25">
    <cfRule type="cellIs" dxfId="186" priority="19" stopIfTrue="1" operator="equal">
      <formula>$C$25</formula>
    </cfRule>
  </conditionalFormatting>
  <conditionalFormatting sqref="D25">
    <cfRule type="cellIs" dxfId="185" priority="18" stopIfTrue="1" operator="equal">
      <formula>$D$25</formula>
    </cfRule>
  </conditionalFormatting>
  <conditionalFormatting sqref="E25">
    <cfRule type="cellIs" dxfId="184" priority="17" stopIfTrue="1" operator="equal">
      <formula>$E$25</formula>
    </cfRule>
  </conditionalFormatting>
  <conditionalFormatting sqref="B37">
    <cfRule type="cellIs" dxfId="183" priority="16" stopIfTrue="1" operator="equal">
      <formula>$B$37</formula>
    </cfRule>
  </conditionalFormatting>
  <conditionalFormatting sqref="C37">
    <cfRule type="cellIs" dxfId="182" priority="15" stopIfTrue="1" operator="equal">
      <formula>$C$37</formula>
    </cfRule>
  </conditionalFormatting>
  <conditionalFormatting sqref="D37">
    <cfRule type="cellIs" dxfId="181" priority="14" stopIfTrue="1" operator="equal">
      <formula>$D$37</formula>
    </cfRule>
  </conditionalFormatting>
  <conditionalFormatting sqref="E37">
    <cfRule type="cellIs" dxfId="180" priority="13" stopIfTrue="1" operator="equal">
      <formula>$E$37</formula>
    </cfRule>
  </conditionalFormatting>
  <conditionalFormatting sqref="C60">
    <cfRule type="cellIs" dxfId="179" priority="9" stopIfTrue="1" operator="equal">
      <formula>$E$13</formula>
    </cfRule>
    <cfRule type="cellIs" dxfId="178" priority="10" stopIfTrue="1" operator="equal">
      <formula>$D$13</formula>
    </cfRule>
    <cfRule type="cellIs" dxfId="177" priority="11" stopIfTrue="1" operator="equal">
      <formula>$C$13</formula>
    </cfRule>
    <cfRule type="cellIs" dxfId="176" priority="12" stopIfTrue="1" operator="equal">
      <formula>$B$13</formula>
    </cfRule>
  </conditionalFormatting>
  <conditionalFormatting sqref="C62">
    <cfRule type="cellIs" dxfId="175" priority="5" stopIfTrue="1" operator="equal">
      <formula>$E$25</formula>
    </cfRule>
    <cfRule type="cellIs" dxfId="174" priority="6" stopIfTrue="1" operator="equal">
      <formula>$D$25</formula>
    </cfRule>
    <cfRule type="cellIs" dxfId="173" priority="7" stopIfTrue="1" operator="equal">
      <formula>$C$25</formula>
    </cfRule>
    <cfRule type="cellIs" dxfId="172" priority="8" stopIfTrue="1" operator="equal">
      <formula>$B$25</formula>
    </cfRule>
  </conditionalFormatting>
  <conditionalFormatting sqref="C64">
    <cfRule type="cellIs" dxfId="171" priority="1" stopIfTrue="1" operator="equal">
      <formula>$E$13</formula>
    </cfRule>
    <cfRule type="cellIs" dxfId="170" priority="2" stopIfTrue="1" operator="equal">
      <formula>$D$13</formula>
    </cfRule>
    <cfRule type="cellIs" dxfId="169" priority="3" stopIfTrue="1" operator="equal">
      <formula>$C$13</formula>
    </cfRule>
    <cfRule type="cellIs" dxfId="168" priority="4" stopIfTrue="1" operator="equal">
      <formula>$B$13</formula>
    </cfRule>
  </conditionalFormatting>
  <dataValidations count="3"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3"/>
  <ignoredErrors>
    <ignoredError sqref="G12 G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  <pageSetUpPr fitToPage="1"/>
  </sheetPr>
  <dimension ref="A1:O54"/>
  <sheetViews>
    <sheetView showGridLines="0" showRowColHeaders="0" zoomScale="90" zoomScaleNormal="90" workbookViewId="0">
      <selection activeCell="E17" sqref="E17"/>
    </sheetView>
  </sheetViews>
  <sheetFormatPr baseColWidth="10" defaultColWidth="11.44140625" defaultRowHeight="13.2" x14ac:dyDescent="0.25"/>
  <cols>
    <col min="1" max="1" width="4.33203125" style="300" customWidth="1"/>
    <col min="2" max="2" width="30.44140625" style="300" customWidth="1"/>
    <col min="3" max="3" width="11.109375" style="300" bestFit="1" customWidth="1"/>
    <col min="4" max="4" width="6.5546875" style="300" customWidth="1"/>
    <col min="5" max="5" width="8.88671875" style="300" customWidth="1"/>
    <col min="6" max="6" width="7.88671875" style="300" customWidth="1"/>
    <col min="7" max="7" width="15.44140625" style="300" customWidth="1"/>
    <col min="8" max="8" width="9.109375" style="300" customWidth="1"/>
    <col min="9" max="9" width="7.6640625" style="300" customWidth="1"/>
    <col min="10" max="16384" width="11.44140625" style="300"/>
  </cols>
  <sheetData>
    <row r="1" spans="1:13" ht="18" customHeight="1" x14ac:dyDescent="0.25">
      <c r="A1" s="416" t="s">
        <v>53</v>
      </c>
      <c r="B1" s="296"/>
      <c r="C1" s="296"/>
      <c r="D1" s="296"/>
      <c r="E1" s="297" t="s">
        <v>7</v>
      </c>
      <c r="F1" s="297"/>
      <c r="G1" s="298"/>
      <c r="H1" s="299"/>
      <c r="J1" s="501" t="s">
        <v>370</v>
      </c>
    </row>
    <row r="2" spans="1:13" ht="21.75" customHeight="1" x14ac:dyDescent="0.25">
      <c r="A2" s="301"/>
      <c r="B2" s="398" t="s">
        <v>208</v>
      </c>
      <c r="C2" s="302"/>
      <c r="D2" s="302"/>
      <c r="E2" s="302"/>
      <c r="F2" s="302"/>
      <c r="G2" s="420" t="s">
        <v>153</v>
      </c>
      <c r="H2" s="421">
        <v>0</v>
      </c>
    </row>
    <row r="3" spans="1:13" ht="14.25" customHeight="1" x14ac:dyDescent="0.25">
      <c r="A3" s="301"/>
      <c r="B3" s="398"/>
      <c r="C3" s="302"/>
      <c r="D3" s="302"/>
      <c r="E3" s="302"/>
      <c r="F3" s="302"/>
      <c r="G3" s="303" t="s">
        <v>156</v>
      </c>
      <c r="H3" s="304" t="s">
        <v>30</v>
      </c>
    </row>
    <row r="4" spans="1:13" ht="17.25" customHeight="1" x14ac:dyDescent="0.25">
      <c r="A4" s="305"/>
      <c r="B4" s="306"/>
      <c r="C4" s="307"/>
      <c r="D4" s="307"/>
      <c r="E4" s="308"/>
      <c r="F4" s="308"/>
      <c r="G4" s="449" t="s">
        <v>95</v>
      </c>
      <c r="H4" s="450" t="s">
        <v>157</v>
      </c>
    </row>
    <row r="5" spans="1:13" s="408" customFormat="1" ht="24.75" customHeight="1" x14ac:dyDescent="0.25">
      <c r="A5" s="406"/>
      <c r="B5" s="406"/>
      <c r="C5" s="406"/>
      <c r="D5" s="406"/>
      <c r="E5" s="406"/>
      <c r="F5" s="406"/>
      <c r="G5" s="407" t="s">
        <v>365</v>
      </c>
      <c r="H5" s="406"/>
    </row>
    <row r="6" spans="1:13" s="408" customFormat="1" ht="18.75" customHeight="1" thickBot="1" x14ac:dyDescent="0.3">
      <c r="A6" s="406"/>
      <c r="B6" s="406"/>
      <c r="C6" s="406"/>
      <c r="D6" s="406"/>
      <c r="E6" s="406"/>
      <c r="F6" s="406"/>
      <c r="G6" s="406"/>
      <c r="H6" s="406"/>
    </row>
    <row r="7" spans="1:13" x14ac:dyDescent="0.25">
      <c r="A7" s="309"/>
      <c r="B7" s="310" t="s">
        <v>381</v>
      </c>
      <c r="C7" s="311">
        <v>35</v>
      </c>
      <c r="D7" s="310" t="s">
        <v>13</v>
      </c>
      <c r="E7" s="312">
        <v>24</v>
      </c>
      <c r="F7" s="313" t="s">
        <v>14</v>
      </c>
      <c r="G7" s="314">
        <f>E7*C7</f>
        <v>840</v>
      </c>
      <c r="H7" s="315" t="s">
        <v>14</v>
      </c>
    </row>
    <row r="8" spans="1:13" x14ac:dyDescent="0.25">
      <c r="A8" s="316"/>
      <c r="B8" s="317" t="s">
        <v>15</v>
      </c>
      <c r="C8" s="318">
        <v>35</v>
      </c>
      <c r="D8" s="319" t="s">
        <v>13</v>
      </c>
      <c r="E8" s="320">
        <v>9</v>
      </c>
      <c r="F8" s="321" t="s">
        <v>14</v>
      </c>
      <c r="G8" s="322">
        <f>E8*C8</f>
        <v>315</v>
      </c>
      <c r="H8" s="323" t="s">
        <v>14</v>
      </c>
    </row>
    <row r="9" spans="1:13" x14ac:dyDescent="0.25">
      <c r="A9" s="316"/>
      <c r="B9" s="319" t="s">
        <v>16</v>
      </c>
      <c r="C9" s="318">
        <v>40</v>
      </c>
      <c r="D9" s="319" t="s">
        <v>17</v>
      </c>
      <c r="E9" s="320">
        <v>0.35</v>
      </c>
      <c r="F9" s="308" t="s">
        <v>14</v>
      </c>
      <c r="G9" s="324">
        <f>E9*C9</f>
        <v>14</v>
      </c>
      <c r="H9" s="375" t="s">
        <v>14</v>
      </c>
    </row>
    <row r="10" spans="1:13" s="408" customFormat="1" ht="20.25" customHeight="1" x14ac:dyDescent="0.25">
      <c r="A10" s="424"/>
      <c r="B10" s="425"/>
      <c r="C10" s="426"/>
      <c r="D10" s="425"/>
      <c r="E10" s="427"/>
      <c r="F10" s="428"/>
      <c r="G10" s="429">
        <f>SUM(G7:G8)+G9</f>
        <v>1169</v>
      </c>
      <c r="H10" s="430" t="s">
        <v>366</v>
      </c>
    </row>
    <row r="11" spans="1:13" s="335" customFormat="1" ht="15.75" customHeight="1" x14ac:dyDescent="0.25">
      <c r="A11" s="325"/>
      <c r="B11" s="496" t="s">
        <v>278</v>
      </c>
      <c r="C11" s="326"/>
      <c r="D11" s="326"/>
      <c r="E11" s="327"/>
      <c r="F11" s="328"/>
      <c r="G11" s="377">
        <f>G9+SUM(G7:G8)*E12*E13*E14*E15*E16*E17*E18*E19*E20</f>
        <v>1169</v>
      </c>
      <c r="H11" s="378" t="s">
        <v>366</v>
      </c>
      <c r="I11" s="330"/>
      <c r="J11" s="331"/>
      <c r="K11" s="332"/>
      <c r="L11" s="333"/>
      <c r="M11" s="334"/>
    </row>
    <row r="12" spans="1:13" x14ac:dyDescent="0.25">
      <c r="A12" s="325"/>
      <c r="B12" s="331" t="s">
        <v>26</v>
      </c>
      <c r="C12" s="332" t="s">
        <v>206</v>
      </c>
      <c r="D12" s="333" t="s">
        <v>19</v>
      </c>
      <c r="E12" s="334">
        <v>1</v>
      </c>
      <c r="F12" s="336"/>
      <c r="G12" s="337"/>
      <c r="H12" s="329"/>
      <c r="J12" s="331"/>
      <c r="K12" s="332"/>
      <c r="L12" s="333"/>
      <c r="M12" s="334"/>
    </row>
    <row r="13" spans="1:13" x14ac:dyDescent="0.25">
      <c r="A13" s="325"/>
      <c r="B13" s="331" t="s">
        <v>100</v>
      </c>
      <c r="C13" s="332" t="s">
        <v>206</v>
      </c>
      <c r="D13" s="333" t="s">
        <v>18</v>
      </c>
      <c r="E13" s="334">
        <v>1</v>
      </c>
      <c r="F13" s="338"/>
      <c r="G13" s="337"/>
      <c r="H13" s="329"/>
      <c r="J13" s="331"/>
      <c r="K13" s="332"/>
      <c r="L13" s="333"/>
      <c r="M13" s="334"/>
    </row>
    <row r="14" spans="1:13" x14ac:dyDescent="0.25">
      <c r="A14" s="325"/>
      <c r="B14" s="331" t="s">
        <v>5</v>
      </c>
      <c r="C14" s="332" t="s">
        <v>206</v>
      </c>
      <c r="D14" s="333"/>
      <c r="E14" s="334">
        <v>1</v>
      </c>
      <c r="F14" s="338"/>
      <c r="G14" s="337"/>
      <c r="H14" s="329"/>
      <c r="J14" s="331"/>
      <c r="K14" s="332"/>
      <c r="L14" s="333"/>
      <c r="M14" s="334"/>
    </row>
    <row r="15" spans="1:13" x14ac:dyDescent="0.25">
      <c r="A15" s="325"/>
      <c r="B15" s="331" t="s">
        <v>46</v>
      </c>
      <c r="C15" s="332" t="s">
        <v>206</v>
      </c>
      <c r="D15" s="333"/>
      <c r="E15" s="334">
        <v>1</v>
      </c>
      <c r="F15" s="338"/>
      <c r="G15" s="337"/>
      <c r="H15" s="329"/>
      <c r="I15" s="339"/>
      <c r="J15" s="331"/>
      <c r="K15" s="332"/>
      <c r="L15" s="333"/>
      <c r="M15" s="334"/>
    </row>
    <row r="16" spans="1:13" x14ac:dyDescent="0.25">
      <c r="A16" s="325"/>
      <c r="B16" s="331" t="s">
        <v>28</v>
      </c>
      <c r="C16" s="332" t="s">
        <v>206</v>
      </c>
      <c r="D16" s="333" t="s">
        <v>25</v>
      </c>
      <c r="E16" s="334">
        <v>1</v>
      </c>
      <c r="F16" s="338"/>
      <c r="G16" s="337"/>
      <c r="H16" s="329"/>
      <c r="I16" s="339"/>
      <c r="J16" s="331"/>
      <c r="K16" s="340"/>
      <c r="L16" s="333"/>
      <c r="M16" s="334"/>
    </row>
    <row r="17" spans="1:13" x14ac:dyDescent="0.25">
      <c r="A17" s="325"/>
      <c r="B17" s="331" t="s">
        <v>4</v>
      </c>
      <c r="C17" s="340" t="s">
        <v>206</v>
      </c>
      <c r="D17" s="333" t="s">
        <v>19</v>
      </c>
      <c r="E17" s="587">
        <v>1</v>
      </c>
      <c r="F17" s="338"/>
      <c r="G17" s="337"/>
      <c r="H17" s="329"/>
      <c r="J17" s="331"/>
      <c r="K17" s="341"/>
      <c r="L17" s="333"/>
      <c r="M17" s="334"/>
    </row>
    <row r="18" spans="1:13" x14ac:dyDescent="0.25">
      <c r="A18" s="325"/>
      <c r="B18" s="331" t="s">
        <v>29</v>
      </c>
      <c r="C18" s="341">
        <v>1</v>
      </c>
      <c r="D18" s="333" t="s">
        <v>32</v>
      </c>
      <c r="E18" s="334">
        <v>1</v>
      </c>
      <c r="F18" s="338"/>
      <c r="G18" s="337"/>
      <c r="H18" s="329"/>
      <c r="J18" s="331"/>
      <c r="K18" s="342"/>
      <c r="L18" s="333"/>
      <c r="M18" s="334"/>
    </row>
    <row r="19" spans="1:13" x14ac:dyDescent="0.25">
      <c r="A19" s="325"/>
      <c r="B19" s="331" t="s">
        <v>31</v>
      </c>
      <c r="C19" s="342" t="s">
        <v>206</v>
      </c>
      <c r="D19" s="333" t="s">
        <v>17</v>
      </c>
      <c r="E19" s="334">
        <v>1</v>
      </c>
      <c r="F19" s="338"/>
      <c r="G19" s="337"/>
      <c r="H19" s="329"/>
      <c r="J19" s="331"/>
      <c r="K19" s="332"/>
      <c r="L19" s="333"/>
      <c r="M19" s="334"/>
    </row>
    <row r="20" spans="1:13" x14ac:dyDescent="0.25">
      <c r="A20" s="343"/>
      <c r="B20" s="344" t="s">
        <v>35</v>
      </c>
      <c r="C20" s="345" t="s">
        <v>206</v>
      </c>
      <c r="D20" s="346" t="s">
        <v>36</v>
      </c>
      <c r="E20" s="347">
        <v>1</v>
      </c>
      <c r="F20" s="348"/>
      <c r="G20" s="349"/>
      <c r="H20" s="350"/>
      <c r="J20" s="351"/>
      <c r="K20" s="332"/>
      <c r="L20" s="332"/>
      <c r="M20" s="334"/>
    </row>
    <row r="21" spans="1:13" s="335" customFormat="1" ht="17.25" customHeight="1" x14ac:dyDescent="0.25">
      <c r="A21" s="325"/>
      <c r="B21" s="495" t="s">
        <v>33</v>
      </c>
      <c r="C21" s="326"/>
      <c r="D21" s="326"/>
      <c r="E21" s="327"/>
      <c r="F21" s="328"/>
      <c r="G21" s="377">
        <f>G9+SUM(G7:G8)*E22*E23*E24*E25*E26*E27*E28*E29*E30</f>
        <v>1180.55</v>
      </c>
      <c r="H21" s="378" t="s">
        <v>366</v>
      </c>
      <c r="I21" s="330"/>
      <c r="J21" s="331"/>
      <c r="K21" s="332"/>
      <c r="L21" s="333"/>
      <c r="M21" s="334"/>
    </row>
    <row r="22" spans="1:13" x14ac:dyDescent="0.25">
      <c r="A22" s="325"/>
      <c r="B22" s="331" t="s">
        <v>26</v>
      </c>
      <c r="C22" s="332" t="s">
        <v>206</v>
      </c>
      <c r="D22" s="333" t="s">
        <v>19</v>
      </c>
      <c r="E22" s="334">
        <v>1</v>
      </c>
      <c r="F22" s="336"/>
      <c r="G22" s="337"/>
      <c r="H22" s="329"/>
      <c r="J22" s="331"/>
      <c r="K22" s="332"/>
      <c r="L22" s="333"/>
      <c r="M22" s="334"/>
    </row>
    <row r="23" spans="1:13" x14ac:dyDescent="0.25">
      <c r="A23" s="325"/>
      <c r="B23" s="331" t="s">
        <v>100</v>
      </c>
      <c r="C23" s="332" t="s">
        <v>206</v>
      </c>
      <c r="D23" s="333" t="s">
        <v>18</v>
      </c>
      <c r="E23" s="334">
        <v>1</v>
      </c>
      <c r="F23" s="338"/>
      <c r="G23" s="337"/>
      <c r="H23" s="329"/>
      <c r="J23" s="331"/>
      <c r="K23" s="332"/>
      <c r="L23" s="333"/>
      <c r="M23" s="334"/>
    </row>
    <row r="24" spans="1:13" x14ac:dyDescent="0.25">
      <c r="A24" s="325"/>
      <c r="B24" s="331" t="s">
        <v>5</v>
      </c>
      <c r="C24" s="332" t="s">
        <v>206</v>
      </c>
      <c r="D24" s="333"/>
      <c r="E24" s="334">
        <v>1</v>
      </c>
      <c r="F24" s="338"/>
      <c r="G24" s="337"/>
      <c r="H24" s="329"/>
      <c r="J24" s="331"/>
      <c r="K24" s="332"/>
      <c r="L24" s="333"/>
      <c r="M24" s="334"/>
    </row>
    <row r="25" spans="1:13" x14ac:dyDescent="0.25">
      <c r="A25" s="325"/>
      <c r="B25" s="331" t="s">
        <v>46</v>
      </c>
      <c r="C25" s="332" t="s">
        <v>206</v>
      </c>
      <c r="D25" s="333"/>
      <c r="E25" s="334">
        <v>1</v>
      </c>
      <c r="F25" s="338"/>
      <c r="G25" s="337"/>
      <c r="H25" s="329"/>
      <c r="I25" s="339"/>
      <c r="J25" s="331"/>
      <c r="K25" s="332"/>
      <c r="L25" s="333"/>
      <c r="M25" s="334"/>
    </row>
    <row r="26" spans="1:13" x14ac:dyDescent="0.25">
      <c r="A26" s="325"/>
      <c r="B26" s="331" t="s">
        <v>28</v>
      </c>
      <c r="C26" s="332" t="s">
        <v>206</v>
      </c>
      <c r="D26" s="333" t="s">
        <v>25</v>
      </c>
      <c r="E26" s="334">
        <v>1</v>
      </c>
      <c r="F26" s="338"/>
      <c r="G26" s="337"/>
      <c r="H26" s="329"/>
      <c r="I26" s="339"/>
      <c r="J26" s="331"/>
      <c r="K26" s="340"/>
      <c r="L26" s="333"/>
      <c r="M26" s="334"/>
    </row>
    <row r="27" spans="1:13" x14ac:dyDescent="0.25">
      <c r="A27" s="325"/>
      <c r="B27" s="331" t="s">
        <v>4</v>
      </c>
      <c r="C27" s="340" t="s">
        <v>206</v>
      </c>
      <c r="D27" s="333" t="s">
        <v>19</v>
      </c>
      <c r="E27" s="334">
        <v>1</v>
      </c>
      <c r="F27" s="338"/>
      <c r="G27" s="337"/>
      <c r="H27" s="329"/>
      <c r="J27" s="331"/>
      <c r="K27" s="341"/>
      <c r="L27" s="333"/>
      <c r="M27" s="334"/>
    </row>
    <row r="28" spans="1:13" x14ac:dyDescent="0.25">
      <c r="A28" s="325"/>
      <c r="B28" s="331" t="s">
        <v>29</v>
      </c>
      <c r="C28" s="341" t="s">
        <v>229</v>
      </c>
      <c r="D28" s="333" t="s">
        <v>32</v>
      </c>
      <c r="E28" s="334">
        <v>1.01</v>
      </c>
      <c r="F28" s="338"/>
      <c r="G28" s="337"/>
      <c r="H28" s="329"/>
      <c r="J28" s="331"/>
      <c r="K28" s="342"/>
      <c r="L28" s="333"/>
      <c r="M28" s="334"/>
    </row>
    <row r="29" spans="1:13" x14ac:dyDescent="0.25">
      <c r="A29" s="325"/>
      <c r="B29" s="331" t="s">
        <v>31</v>
      </c>
      <c r="C29" s="342" t="s">
        <v>206</v>
      </c>
      <c r="D29" s="333" t="s">
        <v>17</v>
      </c>
      <c r="E29" s="334">
        <v>1</v>
      </c>
      <c r="F29" s="338"/>
      <c r="G29" s="337"/>
      <c r="H29" s="329"/>
      <c r="J29" s="331"/>
      <c r="K29" s="332"/>
      <c r="L29" s="333"/>
      <c r="M29" s="334"/>
    </row>
    <row r="30" spans="1:13" x14ac:dyDescent="0.25">
      <c r="A30" s="343"/>
      <c r="B30" s="344" t="s">
        <v>35</v>
      </c>
      <c r="C30" s="345" t="s">
        <v>206</v>
      </c>
      <c r="D30" s="346" t="s">
        <v>36</v>
      </c>
      <c r="E30" s="347">
        <v>1</v>
      </c>
      <c r="F30" s="348"/>
      <c r="G30" s="349"/>
      <c r="H30" s="350"/>
      <c r="J30" s="351"/>
      <c r="K30" s="332"/>
      <c r="L30" s="332"/>
      <c r="M30" s="334"/>
    </row>
    <row r="31" spans="1:13" ht="18" customHeight="1" x14ac:dyDescent="0.25">
      <c r="A31" s="352"/>
      <c r="B31" s="353" t="s">
        <v>6</v>
      </c>
      <c r="C31" s="354"/>
      <c r="D31" s="354"/>
      <c r="E31" s="355"/>
      <c r="F31" s="356"/>
      <c r="G31" s="377">
        <f>G9+SUM(G7:G8)*E32*E33*E34*E35*E36*E37*E38*E39*E40</f>
        <v>1833.125</v>
      </c>
      <c r="H31" s="378" t="s">
        <v>366</v>
      </c>
      <c r="I31" s="330"/>
      <c r="J31" s="331"/>
      <c r="K31" s="332"/>
      <c r="L31" s="333"/>
      <c r="M31" s="334"/>
    </row>
    <row r="32" spans="1:13" x14ac:dyDescent="0.25">
      <c r="A32" s="325"/>
      <c r="B32" s="331" t="s">
        <v>26</v>
      </c>
      <c r="C32" s="332" t="s">
        <v>206</v>
      </c>
      <c r="D32" s="333" t="s">
        <v>19</v>
      </c>
      <c r="E32" s="334">
        <v>1</v>
      </c>
      <c r="F32" s="336"/>
      <c r="G32" s="337"/>
      <c r="H32" s="329"/>
      <c r="J32" s="331"/>
      <c r="K32" s="332"/>
      <c r="L32" s="333"/>
      <c r="M32" s="334"/>
    </row>
    <row r="33" spans="1:13" x14ac:dyDescent="0.25">
      <c r="A33" s="325"/>
      <c r="B33" s="331" t="s">
        <v>100</v>
      </c>
      <c r="C33" s="332" t="s">
        <v>203</v>
      </c>
      <c r="D33" s="333" t="s">
        <v>18</v>
      </c>
      <c r="E33" s="334">
        <v>1.5</v>
      </c>
      <c r="F33" s="338"/>
      <c r="G33" s="337"/>
      <c r="H33" s="329"/>
      <c r="I33" s="339"/>
      <c r="J33" s="331"/>
      <c r="K33" s="332"/>
      <c r="L33" s="333"/>
      <c r="M33" s="334"/>
    </row>
    <row r="34" spans="1:13" x14ac:dyDescent="0.25">
      <c r="A34" s="325"/>
      <c r="B34" s="331" t="s">
        <v>5</v>
      </c>
      <c r="C34" s="332" t="s">
        <v>206</v>
      </c>
      <c r="D34" s="333"/>
      <c r="E34" s="334">
        <v>1</v>
      </c>
      <c r="F34" s="338"/>
      <c r="G34" s="337"/>
      <c r="H34" s="329"/>
      <c r="J34" s="331"/>
      <c r="K34" s="332"/>
      <c r="L34" s="333"/>
      <c r="M34" s="334"/>
    </row>
    <row r="35" spans="1:13" x14ac:dyDescent="0.25">
      <c r="A35" s="325"/>
      <c r="B35" s="331" t="s">
        <v>46</v>
      </c>
      <c r="C35" s="332" t="s">
        <v>206</v>
      </c>
      <c r="D35" s="333"/>
      <c r="E35" s="334">
        <v>1</v>
      </c>
      <c r="F35" s="338"/>
      <c r="G35" s="337"/>
      <c r="H35" s="329"/>
      <c r="I35" s="339"/>
      <c r="J35" s="331"/>
      <c r="K35" s="332"/>
      <c r="L35" s="333"/>
      <c r="M35" s="334"/>
    </row>
    <row r="36" spans="1:13" x14ac:dyDescent="0.25">
      <c r="A36" s="325"/>
      <c r="B36" s="331" t="s">
        <v>28</v>
      </c>
      <c r="C36" s="332" t="s">
        <v>206</v>
      </c>
      <c r="D36" s="333" t="s">
        <v>25</v>
      </c>
      <c r="E36" s="334">
        <v>1</v>
      </c>
      <c r="F36" s="338"/>
      <c r="G36" s="337"/>
      <c r="H36" s="329"/>
      <c r="I36" s="339"/>
      <c r="J36" s="331"/>
      <c r="K36" s="340"/>
      <c r="L36" s="333"/>
      <c r="M36" s="334"/>
    </row>
    <row r="37" spans="1:13" x14ac:dyDescent="0.25">
      <c r="A37" s="325"/>
      <c r="B37" s="331" t="s">
        <v>4</v>
      </c>
      <c r="C37" s="340" t="s">
        <v>206</v>
      </c>
      <c r="D37" s="333" t="s">
        <v>19</v>
      </c>
      <c r="E37" s="334">
        <v>1</v>
      </c>
      <c r="F37" s="338"/>
      <c r="G37" s="337"/>
      <c r="H37" s="329"/>
      <c r="I37" s="339"/>
      <c r="J37" s="331"/>
      <c r="K37" s="341"/>
      <c r="L37" s="333"/>
      <c r="M37" s="334"/>
    </row>
    <row r="38" spans="1:13" x14ac:dyDescent="0.25">
      <c r="A38" s="325"/>
      <c r="B38" s="331" t="s">
        <v>29</v>
      </c>
      <c r="C38" s="341" t="s">
        <v>220</v>
      </c>
      <c r="D38" s="333" t="s">
        <v>32</v>
      </c>
      <c r="E38" s="334">
        <v>1.05</v>
      </c>
      <c r="F38" s="338"/>
      <c r="G38" s="337"/>
      <c r="H38" s="329"/>
      <c r="J38" s="331"/>
      <c r="K38" s="342"/>
      <c r="L38" s="333"/>
      <c r="M38" s="334"/>
    </row>
    <row r="39" spans="1:13" x14ac:dyDescent="0.25">
      <c r="A39" s="325"/>
      <c r="B39" s="331" t="s">
        <v>31</v>
      </c>
      <c r="C39" s="342" t="s">
        <v>206</v>
      </c>
      <c r="D39" s="333" t="s">
        <v>17</v>
      </c>
      <c r="E39" s="334">
        <v>1</v>
      </c>
      <c r="F39" s="338"/>
      <c r="G39" s="337"/>
      <c r="H39" s="329"/>
      <c r="J39" s="331"/>
      <c r="K39" s="332"/>
      <c r="L39" s="333"/>
      <c r="M39" s="334"/>
    </row>
    <row r="40" spans="1:13" x14ac:dyDescent="0.25">
      <c r="A40" s="343"/>
      <c r="B40" s="344" t="s">
        <v>35</v>
      </c>
      <c r="C40" s="345" t="s">
        <v>206</v>
      </c>
      <c r="D40" s="346" t="s">
        <v>36</v>
      </c>
      <c r="E40" s="347">
        <v>1</v>
      </c>
      <c r="F40" s="348"/>
      <c r="G40" s="349"/>
      <c r="H40" s="350"/>
      <c r="J40" s="351"/>
      <c r="K40" s="332"/>
      <c r="L40" s="332"/>
      <c r="M40" s="334"/>
    </row>
    <row r="41" spans="1:13" ht="18" customHeight="1" x14ac:dyDescent="0.25">
      <c r="A41" s="357"/>
      <c r="B41" s="494" t="s">
        <v>20</v>
      </c>
      <c r="C41" s="332"/>
      <c r="D41" s="354"/>
      <c r="E41" s="355"/>
      <c r="F41" s="356"/>
      <c r="G41" s="377">
        <f>G9+SUM(G7:G8)*E42*E43*E44*E45*E46*E47*E48*E49*E50</f>
        <v>2682.05</v>
      </c>
      <c r="H41" s="378" t="s">
        <v>366</v>
      </c>
      <c r="I41" s="330"/>
      <c r="J41" s="331"/>
      <c r="K41" s="358"/>
      <c r="L41" s="359"/>
      <c r="M41" s="334"/>
    </row>
    <row r="42" spans="1:13" x14ac:dyDescent="0.25">
      <c r="A42" s="325"/>
      <c r="B42" s="331" t="s">
        <v>26</v>
      </c>
      <c r="C42" s="332" t="s">
        <v>288</v>
      </c>
      <c r="D42" s="333" t="s">
        <v>19</v>
      </c>
      <c r="E42" s="334">
        <v>1.4</v>
      </c>
      <c r="F42" s="336"/>
      <c r="G42" s="337"/>
      <c r="H42" s="329"/>
      <c r="I42" s="339"/>
      <c r="J42" s="331"/>
      <c r="K42" s="332"/>
      <c r="L42" s="333"/>
      <c r="M42" s="334"/>
    </row>
    <row r="43" spans="1:13" x14ac:dyDescent="0.25">
      <c r="A43" s="325"/>
      <c r="B43" s="331" t="s">
        <v>100</v>
      </c>
      <c r="C43" s="332" t="s">
        <v>203</v>
      </c>
      <c r="D43" s="333" t="s">
        <v>18</v>
      </c>
      <c r="E43" s="334">
        <v>1.5</v>
      </c>
      <c r="F43" s="338"/>
      <c r="G43" s="337"/>
      <c r="H43" s="329"/>
      <c r="I43" s="339"/>
      <c r="J43" s="331"/>
      <c r="K43" s="332"/>
      <c r="L43" s="333"/>
      <c r="M43" s="334"/>
    </row>
    <row r="44" spans="1:13" x14ac:dyDescent="0.25">
      <c r="A44" s="325"/>
      <c r="B44" s="331" t="s">
        <v>5</v>
      </c>
      <c r="C44" s="332" t="s">
        <v>206</v>
      </c>
      <c r="D44" s="333"/>
      <c r="E44" s="334">
        <v>1</v>
      </c>
      <c r="F44" s="338"/>
      <c r="G44" s="337"/>
      <c r="H44" s="329"/>
      <c r="J44" s="423"/>
      <c r="K44" s="332"/>
      <c r="L44" s="333"/>
      <c r="M44" s="334"/>
    </row>
    <row r="45" spans="1:13" x14ac:dyDescent="0.25">
      <c r="A45" s="325"/>
      <c r="B45" s="331" t="s">
        <v>46</v>
      </c>
      <c r="C45" s="332" t="s">
        <v>206</v>
      </c>
      <c r="D45" s="333"/>
      <c r="E45" s="334">
        <v>1</v>
      </c>
      <c r="F45" s="338"/>
      <c r="G45" s="337"/>
      <c r="H45" s="329"/>
      <c r="J45" s="331"/>
      <c r="K45" s="332"/>
      <c r="L45" s="333"/>
      <c r="M45" s="334"/>
    </row>
    <row r="46" spans="1:13" x14ac:dyDescent="0.25">
      <c r="A46" s="325"/>
      <c r="B46" s="331" t="s">
        <v>28</v>
      </c>
      <c r="C46" s="332" t="s">
        <v>206</v>
      </c>
      <c r="D46" s="333" t="s">
        <v>25</v>
      </c>
      <c r="E46" s="334">
        <v>1</v>
      </c>
      <c r="F46" s="338"/>
      <c r="G46" s="337"/>
      <c r="H46" s="329"/>
      <c r="J46" s="331"/>
      <c r="K46" s="340"/>
      <c r="L46" s="333"/>
      <c r="M46" s="334"/>
    </row>
    <row r="47" spans="1:13" x14ac:dyDescent="0.25">
      <c r="A47" s="325"/>
      <c r="B47" s="331" t="s">
        <v>4</v>
      </c>
      <c r="C47" s="340" t="s">
        <v>206</v>
      </c>
      <c r="D47" s="333" t="s">
        <v>19</v>
      </c>
      <c r="E47" s="334">
        <v>1</v>
      </c>
      <c r="F47" s="338"/>
      <c r="G47" s="337"/>
      <c r="H47" s="329"/>
      <c r="J47" s="331"/>
      <c r="K47" s="341"/>
      <c r="L47" s="333"/>
      <c r="M47" s="334"/>
    </row>
    <row r="48" spans="1:13" x14ac:dyDescent="0.25">
      <c r="A48" s="325"/>
      <c r="B48" s="331" t="s">
        <v>29</v>
      </c>
      <c r="C48" s="341" t="s">
        <v>279</v>
      </c>
      <c r="D48" s="333" t="s">
        <v>32</v>
      </c>
      <c r="E48" s="334">
        <v>1.1000000000000001</v>
      </c>
      <c r="F48" s="338"/>
      <c r="G48" s="337"/>
      <c r="H48" s="329"/>
      <c r="I48" s="360"/>
      <c r="J48" s="331"/>
      <c r="K48" s="342"/>
      <c r="L48" s="333"/>
      <c r="M48" s="334"/>
    </row>
    <row r="49" spans="1:15" x14ac:dyDescent="0.25">
      <c r="A49" s="325"/>
      <c r="B49" s="331" t="s">
        <v>31</v>
      </c>
      <c r="C49" s="342" t="s">
        <v>206</v>
      </c>
      <c r="D49" s="333" t="s">
        <v>17</v>
      </c>
      <c r="E49" s="334">
        <v>1</v>
      </c>
      <c r="F49" s="338"/>
      <c r="G49" s="337"/>
      <c r="H49" s="329"/>
      <c r="J49" s="331"/>
      <c r="K49" s="332"/>
      <c r="L49" s="333"/>
      <c r="M49" s="334"/>
    </row>
    <row r="50" spans="1:15" ht="13.8" thickBot="1" x14ac:dyDescent="0.3">
      <c r="A50" s="361"/>
      <c r="B50" s="362" t="s">
        <v>35</v>
      </c>
      <c r="C50" s="363" t="s">
        <v>206</v>
      </c>
      <c r="D50" s="364" t="s">
        <v>36</v>
      </c>
      <c r="E50" s="365">
        <v>1</v>
      </c>
      <c r="F50" s="366"/>
      <c r="G50" s="367"/>
      <c r="H50" s="368"/>
    </row>
    <row r="51" spans="1:15" ht="12.75" customHeight="1" x14ac:dyDescent="0.25">
      <c r="A51" s="369"/>
      <c r="B51" s="356"/>
      <c r="C51" s="370"/>
      <c r="D51" s="371"/>
      <c r="E51" s="372"/>
      <c r="F51" s="370"/>
      <c r="G51" s="373"/>
      <c r="H51" s="374"/>
    </row>
    <row r="53" spans="1:15" x14ac:dyDescent="0.25">
      <c r="A53" s="412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</row>
    <row r="54" spans="1:15" x14ac:dyDescent="0.25">
      <c r="A54" s="414" t="s">
        <v>348</v>
      </c>
      <c r="B54"/>
      <c r="C54"/>
      <c r="D54"/>
      <c r="E54"/>
      <c r="F54"/>
      <c r="G54"/>
      <c r="H54"/>
      <c r="I54"/>
      <c r="J54"/>
      <c r="K54"/>
      <c r="L54"/>
      <c r="M54"/>
      <c r="N54" s="414"/>
      <c r="O54" s="493" t="s">
        <v>384</v>
      </c>
    </row>
  </sheetData>
  <sheetProtection sheet="1" objects="1" scenarios="1" selectLockedCells="1"/>
  <customSheetViews>
    <customSheetView guid="{53577D95-2C63-4AAC-BA60-521614B920FC}" scale="90" showPageBreaks="1" showGridLines="0" showRowCol="0" fitToPage="1" printArea="1" topLeftCell="A31">
      <selection activeCell="O54" sqref="O54"/>
      <pageMargins left="0.70866141732283472" right="0.70866141732283472" top="0.78740157480314965" bottom="0.78740157480314965" header="0.31496062992125984" footer="0.31496062992125984"/>
      <pageSetup paperSize="8" scale="72" orientation="portrait" r:id="rId1"/>
    </customSheetView>
    <customSheetView guid="{BCF61E25-243C-4CAA-8913-0F558945A257}" scale="90" showGridLines="0" showRowCol="0" fitToPage="1">
      <selection activeCell="E17" sqref="E17"/>
      <pageMargins left="0.70866141732283472" right="0.70866141732283472" top="0.78740157480314965" bottom="0.78740157480314965" header="0.31496062992125984" footer="0.31496062992125984"/>
      <pageSetup paperSize="8" scale="72" orientation="portrait" r:id="rId2"/>
    </customSheetView>
  </customSheetViews>
  <pageMargins left="0.70866141732283472" right="0.70866141732283472" top="0.78740157480314965" bottom="0.78740157480314965" header="0.31496062992125984" footer="0.31496062992125984"/>
  <pageSetup paperSize="8" scale="72" orientation="portrait" r:id="rId3"/>
  <drawing r:id="rId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tabColor rgb="FFFFFF00"/>
    <pageSetUpPr fitToPage="1"/>
  </sheetPr>
  <dimension ref="A1:O87"/>
  <sheetViews>
    <sheetView showGridLines="0" showRowColHeaders="0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184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88</v>
      </c>
      <c r="C3" s="217"/>
      <c r="D3" s="214"/>
      <c r="E3" s="214"/>
      <c r="F3" s="218"/>
      <c r="G3" s="215"/>
    </row>
    <row r="4" spans="1:12" x14ac:dyDescent="0.25">
      <c r="A4" s="219"/>
      <c r="B4" s="220" t="s">
        <v>174</v>
      </c>
      <c r="C4" s="220"/>
      <c r="D4" s="213"/>
      <c r="E4" s="213"/>
      <c r="F4" s="213"/>
      <c r="G4" s="221"/>
    </row>
    <row r="5" spans="1:12" ht="19.5" customHeight="1" x14ac:dyDescent="0.25">
      <c r="A5" s="224" t="s">
        <v>10</v>
      </c>
      <c r="B5" s="217" t="s">
        <v>76</v>
      </c>
      <c r="C5" s="217"/>
      <c r="D5" s="214"/>
      <c r="E5" s="214"/>
      <c r="F5" s="218"/>
      <c r="G5" s="215"/>
    </row>
    <row r="6" spans="1:12" x14ac:dyDescent="0.25">
      <c r="A6" s="216"/>
      <c r="B6" s="223" t="s">
        <v>170</v>
      </c>
      <c r="C6" s="223"/>
      <c r="D6" s="214"/>
      <c r="E6" s="214"/>
      <c r="F6" s="218"/>
      <c r="G6" s="215"/>
    </row>
    <row r="7" spans="1:12" ht="20.25" customHeight="1" x14ac:dyDescent="0.25">
      <c r="A7" s="224" t="s">
        <v>12</v>
      </c>
      <c r="B7" s="217" t="s">
        <v>64</v>
      </c>
      <c r="C7" s="217"/>
      <c r="D7" s="214"/>
      <c r="E7" s="214"/>
      <c r="F7" s="218"/>
      <c r="G7" s="215"/>
    </row>
    <row r="8" spans="1:12" x14ac:dyDescent="0.25">
      <c r="A8" s="216"/>
      <c r="B8" s="225" t="s">
        <v>202</v>
      </c>
      <c r="C8" s="225"/>
      <c r="D8" s="214"/>
      <c r="E8" s="214"/>
      <c r="F8" s="218"/>
      <c r="G8" s="215"/>
    </row>
    <row r="9" spans="1:12" ht="18.75" customHeight="1" x14ac:dyDescent="0.25">
      <c r="A9" s="224" t="s">
        <v>42</v>
      </c>
      <c r="B9" s="270" t="s">
        <v>119</v>
      </c>
      <c r="C9" s="270"/>
      <c r="D9" s="214"/>
      <c r="E9" s="214"/>
      <c r="F9" s="218"/>
      <c r="G9" s="215"/>
    </row>
    <row r="10" spans="1:12" x14ac:dyDescent="0.25">
      <c r="A10" s="216"/>
      <c r="B10" s="225" t="s">
        <v>179</v>
      </c>
      <c r="C10" s="225"/>
      <c r="D10" s="214"/>
      <c r="E10" s="214"/>
      <c r="F10" s="218"/>
      <c r="G10" s="215"/>
    </row>
    <row r="11" spans="1:12" x14ac:dyDescent="0.25">
      <c r="A11" s="226"/>
      <c r="B11" s="227"/>
      <c r="C11" s="228"/>
      <c r="D11" s="229"/>
      <c r="E11" s="229"/>
      <c r="F11" s="230"/>
      <c r="G11" s="231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ht="13.8" thickBot="1" x14ac:dyDescent="0.3">
      <c r="A13" s="2"/>
      <c r="B13" s="2"/>
      <c r="C13" s="2"/>
      <c r="D13" s="2"/>
      <c r="E13" s="2"/>
      <c r="F13" s="2"/>
      <c r="G13" s="2"/>
    </row>
    <row r="14" spans="1:12" x14ac:dyDescent="0.25">
      <c r="A14" s="232" t="s">
        <v>8</v>
      </c>
      <c r="B14" s="595" t="s">
        <v>88</v>
      </c>
      <c r="C14" s="594"/>
      <c r="D14" s="594"/>
      <c r="E14" s="594"/>
      <c r="F14" s="594"/>
      <c r="G14" s="289" t="s">
        <v>175</v>
      </c>
    </row>
    <row r="15" spans="1:12" s="1" customFormat="1" x14ac:dyDescent="0.25">
      <c r="A15" s="59"/>
      <c r="B15" s="497" t="s">
        <v>287</v>
      </c>
      <c r="C15" s="498" t="s">
        <v>33</v>
      </c>
      <c r="D15" s="499" t="s">
        <v>6</v>
      </c>
      <c r="E15" s="500" t="s">
        <v>20</v>
      </c>
      <c r="F15" s="18"/>
      <c r="G15" s="60"/>
    </row>
    <row r="16" spans="1:12" x14ac:dyDescent="0.25">
      <c r="A16" s="83" t="s">
        <v>26</v>
      </c>
      <c r="B16" s="137" t="str">
        <f>+'115'!C14</f>
        <v xml:space="preserve"> - </v>
      </c>
      <c r="C16" s="137" t="str">
        <f>+'115'!C24</f>
        <v xml:space="preserve"> - </v>
      </c>
      <c r="D16" s="137" t="str">
        <f>+'115'!C34</f>
        <v xml:space="preserve"> - </v>
      </c>
      <c r="E16" s="137" t="str">
        <f>+'115'!C44</f>
        <v>ab 35</v>
      </c>
      <c r="F16" s="33" t="s">
        <v>19</v>
      </c>
      <c r="G16" s="60"/>
      <c r="H16" s="14"/>
      <c r="I16" s="17"/>
      <c r="J16" s="17"/>
      <c r="K16" s="21"/>
      <c r="L16" s="1"/>
    </row>
    <row r="17" spans="1:13" x14ac:dyDescent="0.25">
      <c r="A17" s="83" t="s">
        <v>100</v>
      </c>
      <c r="B17" s="139" t="str">
        <f>+'115'!C15</f>
        <v xml:space="preserve"> - </v>
      </c>
      <c r="C17" s="139" t="str">
        <f>+'115'!C25</f>
        <v xml:space="preserve"> - </v>
      </c>
      <c r="D17" s="139" t="str">
        <f>+'115'!C35</f>
        <v>hoch</v>
      </c>
      <c r="E17" s="139" t="str">
        <f>+'115'!C45</f>
        <v>hoch</v>
      </c>
      <c r="F17" s="33"/>
      <c r="G17" s="60"/>
      <c r="I17" s="17"/>
      <c r="J17" s="17"/>
      <c r="K17" s="17"/>
      <c r="L17" s="1"/>
    </row>
    <row r="18" spans="1:13" x14ac:dyDescent="0.25">
      <c r="A18" s="83" t="s">
        <v>5</v>
      </c>
      <c r="B18" s="139" t="str">
        <f>+'115'!C16</f>
        <v xml:space="preserve"> - </v>
      </c>
      <c r="C18" s="139" t="str">
        <f>+'115'!C26</f>
        <v xml:space="preserve"> - </v>
      </c>
      <c r="D18" s="139" t="str">
        <f>+'115'!C36</f>
        <v>labil</v>
      </c>
      <c r="E18" s="139" t="str">
        <f>+'115'!C46</f>
        <v>labil</v>
      </c>
      <c r="F18" s="34"/>
      <c r="G18" s="60"/>
      <c r="I18" s="21"/>
      <c r="J18" s="21"/>
      <c r="K18" s="21"/>
      <c r="L18" s="1"/>
    </row>
    <row r="19" spans="1:13" x14ac:dyDescent="0.25">
      <c r="A19" s="84" t="s">
        <v>46</v>
      </c>
      <c r="B19" s="139" t="str">
        <f>+'115'!C17</f>
        <v xml:space="preserve"> - </v>
      </c>
      <c r="C19" s="139" t="str">
        <f>+'115'!C27</f>
        <v xml:space="preserve"> - </v>
      </c>
      <c r="D19" s="139" t="str">
        <f>+'115'!C37</f>
        <v xml:space="preserve">sehr uneben </v>
      </c>
      <c r="E19" s="139" t="str">
        <f>+'115'!C47</f>
        <v>sehr uneben</v>
      </c>
      <c r="F19" s="34"/>
      <c r="G19" s="60"/>
      <c r="H19" s="44"/>
      <c r="I19" s="21"/>
      <c r="J19" s="21"/>
      <c r="K19" s="21"/>
      <c r="L19" s="1"/>
    </row>
    <row r="20" spans="1:13" x14ac:dyDescent="0.25">
      <c r="A20" s="83" t="s">
        <v>28</v>
      </c>
      <c r="B20" s="139" t="str">
        <f>+'115'!C18</f>
        <v xml:space="preserve"> - </v>
      </c>
      <c r="C20" s="139" t="str">
        <f>+'115'!C28</f>
        <v xml:space="preserve"> - </v>
      </c>
      <c r="D20" s="139" t="str">
        <f>+'115'!C38</f>
        <v xml:space="preserve"> - </v>
      </c>
      <c r="E20" s="139" t="str">
        <f>+'115'!C48</f>
        <v xml:space="preserve"> - </v>
      </c>
      <c r="F20" s="33" t="s">
        <v>25</v>
      </c>
      <c r="G20" s="60"/>
      <c r="I20" s="21"/>
      <c r="J20" s="21"/>
      <c r="K20" s="21"/>
      <c r="L20" s="1"/>
    </row>
    <row r="21" spans="1:13" x14ac:dyDescent="0.25">
      <c r="A21" s="84" t="s">
        <v>4</v>
      </c>
      <c r="B21" s="139" t="str">
        <f>+'115'!C19</f>
        <v xml:space="preserve"> - </v>
      </c>
      <c r="C21" s="139" t="str">
        <f>+'115'!C29</f>
        <v xml:space="preserve"> - </v>
      </c>
      <c r="D21" s="139" t="str">
        <f>+'115'!C39</f>
        <v xml:space="preserve"> - </v>
      </c>
      <c r="E21" s="139" t="str">
        <f>+'115'!C49</f>
        <v xml:space="preserve"> - </v>
      </c>
      <c r="F21" s="33" t="s">
        <v>19</v>
      </c>
      <c r="G21" s="60"/>
      <c r="I21" s="28"/>
      <c r="J21" s="28"/>
      <c r="K21" s="28"/>
      <c r="L21" s="1"/>
    </row>
    <row r="22" spans="1:13" x14ac:dyDescent="0.25">
      <c r="A22" s="84" t="s">
        <v>29</v>
      </c>
      <c r="B22" s="139" t="str">
        <f>+'115'!C20</f>
        <v>5 bis 10</v>
      </c>
      <c r="C22" s="139" t="str">
        <f>+'115'!C30</f>
        <v>1 bis 5</v>
      </c>
      <c r="D22" s="139" t="str">
        <f>+'115'!C40</f>
        <v>&lt; 1</v>
      </c>
      <c r="E22" s="139" t="str">
        <f>+'115'!C50</f>
        <v>&lt; 1</v>
      </c>
      <c r="F22" s="33" t="s">
        <v>32</v>
      </c>
      <c r="G22" s="60"/>
      <c r="H22" s="41"/>
      <c r="I22" s="29"/>
      <c r="J22" s="29"/>
      <c r="K22" s="29"/>
      <c r="L22" s="1"/>
    </row>
    <row r="23" spans="1:13" x14ac:dyDescent="0.25">
      <c r="A23" s="84" t="s">
        <v>31</v>
      </c>
      <c r="B23" s="139" t="str">
        <f>+'115'!C21</f>
        <v xml:space="preserve"> - </v>
      </c>
      <c r="C23" s="139" t="str">
        <f>+'115'!C31</f>
        <v xml:space="preserve"> - </v>
      </c>
      <c r="D23" s="139" t="str">
        <f>+'115'!C41</f>
        <v xml:space="preserve"> - </v>
      </c>
      <c r="E23" s="139" t="str">
        <f>+'115'!C51</f>
        <v xml:space="preserve"> - </v>
      </c>
      <c r="F23" s="33" t="s">
        <v>17</v>
      </c>
      <c r="G23" s="60"/>
      <c r="I23" s="37"/>
      <c r="J23" s="17"/>
      <c r="K23" s="17"/>
      <c r="L23" s="1"/>
    </row>
    <row r="24" spans="1:13" ht="13.8" thickBot="1" x14ac:dyDescent="0.3">
      <c r="A24" s="85" t="s">
        <v>35</v>
      </c>
      <c r="B24" s="143">
        <f>+'115'!C22</f>
        <v>2</v>
      </c>
      <c r="C24" s="143">
        <f>+'115'!C32</f>
        <v>2</v>
      </c>
      <c r="D24" s="143">
        <f>+'115'!C42</f>
        <v>1.6</v>
      </c>
      <c r="E24" s="143">
        <f>+'115'!C52</f>
        <v>1.2</v>
      </c>
      <c r="F24" s="35" t="s">
        <v>36</v>
      </c>
      <c r="G24" s="62"/>
      <c r="I24" s="17"/>
      <c r="J24" s="17"/>
      <c r="K24" s="21"/>
      <c r="L24" s="1"/>
    </row>
    <row r="25" spans="1:13" s="410" customFormat="1" ht="17.25" customHeight="1" x14ac:dyDescent="0.25">
      <c r="A25" s="514"/>
      <c r="B25" s="516">
        <f>+'115'!G13</f>
        <v>95.318000000000012</v>
      </c>
      <c r="C25" s="516">
        <f>+'115'!G23</f>
        <v>100.08390000000001</v>
      </c>
      <c r="D25" s="516">
        <f>+'115'!G33</f>
        <v>568.24778880000019</v>
      </c>
      <c r="E25" s="516">
        <f>+'115'!G43</f>
        <v>909.19646208000017</v>
      </c>
      <c r="F25" s="477"/>
      <c r="G25" s="517"/>
      <c r="I25" s="442"/>
      <c r="J25" s="442"/>
      <c r="K25" s="442"/>
      <c r="L25" s="442"/>
    </row>
    <row r="26" spans="1:13" x14ac:dyDescent="0.25">
      <c r="A26" s="285" t="s">
        <v>10</v>
      </c>
      <c r="B26" s="591" t="s">
        <v>76</v>
      </c>
      <c r="C26" s="592"/>
      <c r="D26" s="592"/>
      <c r="E26" s="592"/>
      <c r="F26" s="257"/>
      <c r="G26" s="290" t="s">
        <v>171</v>
      </c>
    </row>
    <row r="27" spans="1:13" s="1" customFormat="1" x14ac:dyDescent="0.25">
      <c r="A27" s="81"/>
      <c r="B27" s="497" t="s">
        <v>287</v>
      </c>
      <c r="C27" s="498" t="s">
        <v>33</v>
      </c>
      <c r="D27" s="499" t="s">
        <v>6</v>
      </c>
      <c r="E27" s="500" t="s">
        <v>20</v>
      </c>
      <c r="F27" s="82"/>
      <c r="G27" s="79"/>
    </row>
    <row r="28" spans="1:13" x14ac:dyDescent="0.25">
      <c r="A28" s="83" t="s">
        <v>26</v>
      </c>
      <c r="B28" s="137" t="str">
        <f>+'323'!C14</f>
        <v xml:space="preserve"> - </v>
      </c>
      <c r="C28" s="137" t="str">
        <f>+'323'!C24</f>
        <v xml:space="preserve"> - </v>
      </c>
      <c r="D28" s="137" t="str">
        <f>+'323'!C34</f>
        <v>ab 35</v>
      </c>
      <c r="E28" s="137" t="str">
        <f>+'323'!C44</f>
        <v xml:space="preserve"> - </v>
      </c>
      <c r="F28" s="33" t="s">
        <v>19</v>
      </c>
      <c r="G28" s="60"/>
      <c r="I28" s="17"/>
      <c r="J28" s="17"/>
      <c r="K28" s="17"/>
      <c r="L28" s="72"/>
      <c r="M28" s="73"/>
    </row>
    <row r="29" spans="1:13" x14ac:dyDescent="0.25">
      <c r="A29" s="84" t="s">
        <v>100</v>
      </c>
      <c r="B29" s="139" t="str">
        <f>+'323'!C15</f>
        <v xml:space="preserve"> - </v>
      </c>
      <c r="C29" s="139" t="str">
        <f>+'323'!C25</f>
        <v xml:space="preserve"> - </v>
      </c>
      <c r="D29" s="139" t="str">
        <f>+'323'!C35</f>
        <v xml:space="preserve">hoch </v>
      </c>
      <c r="E29" s="139" t="str">
        <f>+'323'!C45</f>
        <v xml:space="preserve">hoch </v>
      </c>
      <c r="F29" s="33"/>
      <c r="G29" s="60"/>
      <c r="I29" s="21"/>
      <c r="J29" s="21"/>
      <c r="K29" s="21"/>
      <c r="L29" s="72"/>
    </row>
    <row r="30" spans="1:13" x14ac:dyDescent="0.25">
      <c r="A30" s="83" t="s">
        <v>5</v>
      </c>
      <c r="B30" s="139" t="str">
        <f>+'323'!C16</f>
        <v xml:space="preserve"> - </v>
      </c>
      <c r="C30" s="139" t="str">
        <f>+'323'!C26</f>
        <v>labil</v>
      </c>
      <c r="D30" s="139" t="str">
        <f>+'323'!C36</f>
        <v xml:space="preserve"> - </v>
      </c>
      <c r="E30" s="139" t="str">
        <f>+'323'!C46</f>
        <v>labil</v>
      </c>
      <c r="F30" s="34"/>
      <c r="G30" s="60"/>
      <c r="I30" s="21"/>
      <c r="J30" s="21"/>
      <c r="K30" s="21"/>
      <c r="L30" s="72"/>
    </row>
    <row r="31" spans="1:13" x14ac:dyDescent="0.25">
      <c r="A31" s="84" t="s">
        <v>46</v>
      </c>
      <c r="B31" s="139" t="str">
        <f>+'323'!C17</f>
        <v xml:space="preserve"> - </v>
      </c>
      <c r="C31" s="139" t="str">
        <f>+'323'!C27</f>
        <v>uneben</v>
      </c>
      <c r="D31" s="139" t="str">
        <f>+'323'!C37</f>
        <v>uneben</v>
      </c>
      <c r="E31" s="139" t="str">
        <f>+'323'!C47</f>
        <v>uneben</v>
      </c>
      <c r="F31" s="34"/>
      <c r="G31" s="60"/>
      <c r="I31" s="17"/>
      <c r="J31" s="17"/>
      <c r="K31" s="17"/>
      <c r="L31" s="72"/>
    </row>
    <row r="32" spans="1:13" x14ac:dyDescent="0.25">
      <c r="A32" s="83" t="s">
        <v>28</v>
      </c>
      <c r="B32" s="139">
        <f>+'323'!C18</f>
        <v>50</v>
      </c>
      <c r="C32" s="139" t="str">
        <f>+'323'!C28</f>
        <v>50 bis 100</v>
      </c>
      <c r="D32" s="139" t="str">
        <f>+'323'!C38</f>
        <v>50 bis 100</v>
      </c>
      <c r="E32" s="139" t="str">
        <f>+'323'!C48</f>
        <v>100 bis 150</v>
      </c>
      <c r="F32" s="33" t="s">
        <v>25</v>
      </c>
      <c r="G32" s="60"/>
      <c r="H32" s="14"/>
      <c r="I32" s="28"/>
      <c r="J32" s="28"/>
      <c r="K32" s="28"/>
      <c r="L32" s="72"/>
    </row>
    <row r="33" spans="1:12" x14ac:dyDescent="0.25">
      <c r="A33" s="84" t="s">
        <v>4</v>
      </c>
      <c r="B33" s="139" t="str">
        <f>+'323'!C19</f>
        <v xml:space="preserve"> - </v>
      </c>
      <c r="C33" s="139" t="str">
        <f>+'323'!C29</f>
        <v xml:space="preserve"> - </v>
      </c>
      <c r="D33" s="139" t="str">
        <f>+'323'!C39</f>
        <v xml:space="preserve"> - </v>
      </c>
      <c r="E33" s="139" t="str">
        <f>+'323'!C49</f>
        <v xml:space="preserve"> - </v>
      </c>
      <c r="F33" s="33" t="s">
        <v>19</v>
      </c>
      <c r="G33" s="60"/>
      <c r="I33" s="29"/>
      <c r="J33" s="29"/>
      <c r="K33" s="29"/>
      <c r="L33" s="72"/>
    </row>
    <row r="34" spans="1:12" x14ac:dyDescent="0.25">
      <c r="A34" s="84" t="s">
        <v>29</v>
      </c>
      <c r="B34" s="139">
        <f>+'323'!C20</f>
        <v>5</v>
      </c>
      <c r="C34" s="139" t="str">
        <f>+'323'!C30</f>
        <v>1 bis 5</v>
      </c>
      <c r="D34" s="139" t="str">
        <f>+'323'!C40</f>
        <v>1 bis 5</v>
      </c>
      <c r="E34" s="139" t="str">
        <f>+'323'!C50</f>
        <v>1 bis 5</v>
      </c>
      <c r="F34" s="33" t="s">
        <v>32</v>
      </c>
      <c r="G34" s="60"/>
      <c r="I34" s="17"/>
      <c r="J34" s="17"/>
      <c r="K34" s="17"/>
      <c r="L34" s="72"/>
    </row>
    <row r="35" spans="1:12" x14ac:dyDescent="0.25">
      <c r="A35" s="84" t="s">
        <v>31</v>
      </c>
      <c r="B35" s="139" t="str">
        <f>+'323'!C21</f>
        <v xml:space="preserve"> - </v>
      </c>
      <c r="C35" s="139" t="str">
        <f>+'323'!C31</f>
        <v xml:space="preserve"> - </v>
      </c>
      <c r="D35" s="139" t="str">
        <f>+'323'!C41</f>
        <v xml:space="preserve"> - </v>
      </c>
      <c r="E35" s="139" t="str">
        <f>+'323'!C51</f>
        <v xml:space="preserve"> - </v>
      </c>
      <c r="F35" s="33" t="s">
        <v>17</v>
      </c>
      <c r="G35" s="60"/>
      <c r="I35" s="17"/>
      <c r="J35" s="17"/>
      <c r="K35" s="17"/>
      <c r="L35" s="5"/>
    </row>
    <row r="36" spans="1:12" ht="13.8" thickBot="1" x14ac:dyDescent="0.3">
      <c r="A36" s="85" t="s">
        <v>35</v>
      </c>
      <c r="B36" s="143" t="str">
        <f>+'323'!C22</f>
        <v xml:space="preserve"> - </v>
      </c>
      <c r="C36" s="143">
        <f>+'323'!C32</f>
        <v>2.7</v>
      </c>
      <c r="D36" s="143">
        <f>+'323'!C42</f>
        <v>2.7</v>
      </c>
      <c r="E36" s="143">
        <f>+'323'!C52</f>
        <v>2.7</v>
      </c>
      <c r="F36" s="35" t="s">
        <v>36</v>
      </c>
      <c r="G36" s="62"/>
      <c r="H36" s="41"/>
    </row>
    <row r="37" spans="1:12" s="410" customFormat="1" ht="17.25" customHeight="1" x14ac:dyDescent="0.25">
      <c r="A37" s="538"/>
      <c r="B37" s="539">
        <f>+'323'!G13</f>
        <v>41.591999999999999</v>
      </c>
      <c r="C37" s="539">
        <f>+'323'!G23</f>
        <v>164.15530560000002</v>
      </c>
      <c r="D37" s="539">
        <f>+'323'!G33</f>
        <v>246.23295839999997</v>
      </c>
      <c r="E37" s="539">
        <f>+'323'!G43</f>
        <v>320.10284591999999</v>
      </c>
      <c r="F37" s="442"/>
      <c r="G37" s="540"/>
    </row>
    <row r="38" spans="1:12" x14ac:dyDescent="0.25">
      <c r="A38" s="285" t="s">
        <v>12</v>
      </c>
      <c r="B38" s="591" t="s">
        <v>111</v>
      </c>
      <c r="C38" s="592"/>
      <c r="D38" s="592"/>
      <c r="E38" s="592"/>
      <c r="F38" s="592"/>
      <c r="G38" s="290" t="s">
        <v>181</v>
      </c>
      <c r="I38" s="17"/>
      <c r="J38" s="17"/>
      <c r="K38" s="17"/>
      <c r="L38" s="1"/>
    </row>
    <row r="39" spans="1:12" s="1" customFormat="1" x14ac:dyDescent="0.25">
      <c r="A39" s="59"/>
      <c r="B39" s="497" t="s">
        <v>287</v>
      </c>
      <c r="C39" s="498" t="s">
        <v>33</v>
      </c>
      <c r="D39" s="499" t="s">
        <v>6</v>
      </c>
      <c r="E39" s="500" t="s">
        <v>20</v>
      </c>
      <c r="F39" s="18"/>
      <c r="G39" s="60"/>
      <c r="I39" s="17"/>
      <c r="J39" s="17"/>
      <c r="K39" s="17"/>
    </row>
    <row r="40" spans="1:12" x14ac:dyDescent="0.25">
      <c r="A40" s="83" t="s">
        <v>26</v>
      </c>
      <c r="B40" s="137" t="str">
        <f>+'341'!C12</f>
        <v xml:space="preserve"> - </v>
      </c>
      <c r="C40" s="137" t="str">
        <f>+'341'!C22</f>
        <v xml:space="preserve"> - </v>
      </c>
      <c r="D40" s="137" t="str">
        <f>+'341'!C32</f>
        <v>ab 35</v>
      </c>
      <c r="E40" s="137" t="str">
        <f>+'341'!C42</f>
        <v xml:space="preserve"> - </v>
      </c>
      <c r="F40" s="33" t="s">
        <v>19</v>
      </c>
      <c r="G40" s="60"/>
      <c r="I40" s="21"/>
      <c r="J40" s="21"/>
      <c r="K40" s="21"/>
      <c r="L40" s="1"/>
    </row>
    <row r="41" spans="1:12" x14ac:dyDescent="0.25">
      <c r="A41" s="84" t="s">
        <v>100</v>
      </c>
      <c r="B41" s="139" t="str">
        <f>+'341'!C13</f>
        <v xml:space="preserve"> - </v>
      </c>
      <c r="C41" s="139" t="str">
        <f>+'341'!C23</f>
        <v xml:space="preserve"> - </v>
      </c>
      <c r="D41" s="139" t="str">
        <f>+'341'!C33</f>
        <v xml:space="preserve"> - </v>
      </c>
      <c r="E41" s="139" t="str">
        <f>+'341'!C43</f>
        <v xml:space="preserve"> - </v>
      </c>
      <c r="F41" s="33"/>
      <c r="G41" s="60"/>
      <c r="I41" s="21"/>
      <c r="J41" s="21"/>
      <c r="K41" s="21"/>
      <c r="L41" s="1"/>
    </row>
    <row r="42" spans="1:12" x14ac:dyDescent="0.25">
      <c r="A42" s="83" t="s">
        <v>5</v>
      </c>
      <c r="B42" s="139" t="str">
        <f>+'341'!C14</f>
        <v xml:space="preserve"> - </v>
      </c>
      <c r="C42" s="139" t="str">
        <f>+'341'!C24</f>
        <v xml:space="preserve"> - </v>
      </c>
      <c r="D42" s="139" t="str">
        <f>+'341'!C34</f>
        <v xml:space="preserve"> - </v>
      </c>
      <c r="E42" s="139" t="str">
        <f>+'341'!C44</f>
        <v>labil</v>
      </c>
      <c r="F42" s="34"/>
      <c r="G42" s="60"/>
      <c r="I42" s="17"/>
      <c r="J42" s="17"/>
      <c r="K42" s="17"/>
      <c r="L42" s="1"/>
    </row>
    <row r="43" spans="1:12" x14ac:dyDescent="0.25">
      <c r="A43" s="84" t="s">
        <v>46</v>
      </c>
      <c r="B43" s="139" t="str">
        <f>+'341'!C15</f>
        <v xml:space="preserve"> - </v>
      </c>
      <c r="C43" s="139" t="str">
        <f>+'341'!C25</f>
        <v xml:space="preserve"> - </v>
      </c>
      <c r="D43" s="139" t="str">
        <f>+'341'!C35</f>
        <v>uneben</v>
      </c>
      <c r="E43" s="139" t="str">
        <f>+'341'!C45</f>
        <v>uneben</v>
      </c>
      <c r="F43" s="34"/>
      <c r="G43" s="60"/>
      <c r="I43" s="28"/>
      <c r="J43" s="28"/>
      <c r="K43" s="28"/>
      <c r="L43" s="1"/>
    </row>
    <row r="44" spans="1:12" x14ac:dyDescent="0.25">
      <c r="A44" s="83" t="s">
        <v>28</v>
      </c>
      <c r="B44" s="139">
        <f>+'341'!C16</f>
        <v>15</v>
      </c>
      <c r="C44" s="139" t="str">
        <f>+'341'!C26</f>
        <v>15 bis 50</v>
      </c>
      <c r="D44" s="139" t="str">
        <f>+'341'!C36</f>
        <v>15 bis 50</v>
      </c>
      <c r="E44" s="139" t="str">
        <f>+'341'!C46</f>
        <v>50 bis 150</v>
      </c>
      <c r="F44" s="33" t="s">
        <v>25</v>
      </c>
      <c r="G44" s="60"/>
      <c r="H44" s="14"/>
      <c r="I44" s="29"/>
      <c r="J44" s="29"/>
      <c r="K44" s="29"/>
      <c r="L44" s="1"/>
    </row>
    <row r="45" spans="1:12" x14ac:dyDescent="0.25">
      <c r="A45" s="84" t="s">
        <v>4</v>
      </c>
      <c r="B45" s="139" t="str">
        <f>+'341'!C17</f>
        <v xml:space="preserve"> - </v>
      </c>
      <c r="C45" s="139" t="str">
        <f>+'341'!C27</f>
        <v xml:space="preserve"> - </v>
      </c>
      <c r="D45" s="139" t="str">
        <f>+'341'!C37</f>
        <v xml:space="preserve"> - </v>
      </c>
      <c r="E45" s="139" t="str">
        <f>+'341'!C47</f>
        <v xml:space="preserve"> - </v>
      </c>
      <c r="F45" s="33" t="s">
        <v>19</v>
      </c>
      <c r="G45" s="60"/>
      <c r="I45" s="17"/>
      <c r="J45" s="17"/>
      <c r="K45" s="17"/>
      <c r="L45" s="1"/>
    </row>
    <row r="46" spans="1:12" x14ac:dyDescent="0.25">
      <c r="A46" s="84" t="s">
        <v>29</v>
      </c>
      <c r="B46" s="139" t="str">
        <f>+'341'!C18</f>
        <v xml:space="preserve">5 bis 10 </v>
      </c>
      <c r="C46" s="139" t="str">
        <f>+'341'!C28</f>
        <v>&lt; 5</v>
      </c>
      <c r="D46" s="139" t="str">
        <f>+'341'!C38</f>
        <v>&lt; 5</v>
      </c>
      <c r="E46" s="139" t="str">
        <f>+'341'!C48</f>
        <v>&lt; 5</v>
      </c>
      <c r="F46" s="33" t="s">
        <v>32</v>
      </c>
      <c r="G46" s="60"/>
      <c r="I46" s="17"/>
      <c r="J46" s="17"/>
      <c r="K46" s="17"/>
      <c r="L46" s="1"/>
    </row>
    <row r="47" spans="1:12" x14ac:dyDescent="0.25">
      <c r="A47" s="84" t="s">
        <v>31</v>
      </c>
      <c r="B47" s="139" t="str">
        <f>+'341'!C19</f>
        <v xml:space="preserve"> - </v>
      </c>
      <c r="C47" s="139" t="str">
        <f>+'341'!C29</f>
        <v xml:space="preserve"> - </v>
      </c>
      <c r="D47" s="139" t="str">
        <f>+'341'!C39</f>
        <v xml:space="preserve"> - </v>
      </c>
      <c r="E47" s="139" t="str">
        <f>+'341'!C49</f>
        <v xml:space="preserve"> - </v>
      </c>
      <c r="F47" s="33" t="s">
        <v>17</v>
      </c>
      <c r="G47" s="60"/>
      <c r="I47" s="5"/>
      <c r="J47" s="1"/>
      <c r="K47" s="1"/>
      <c r="L47" s="1"/>
    </row>
    <row r="48" spans="1:12" ht="13.8" thickBot="1" x14ac:dyDescent="0.3">
      <c r="A48" s="85" t="s">
        <v>35</v>
      </c>
      <c r="B48" s="143" t="str">
        <f>+'341'!C20</f>
        <v xml:space="preserve"> - </v>
      </c>
      <c r="C48" s="143" t="str">
        <f>+'341'!C30</f>
        <v xml:space="preserve"> - </v>
      </c>
      <c r="D48" s="143" t="str">
        <f>+'341'!C40</f>
        <v xml:space="preserve"> - </v>
      </c>
      <c r="E48" s="143" t="str">
        <f>+'341'!C50</f>
        <v xml:space="preserve"> - </v>
      </c>
      <c r="F48" s="35" t="s">
        <v>36</v>
      </c>
      <c r="G48" s="62"/>
      <c r="I48" s="1"/>
      <c r="J48" s="1"/>
      <c r="K48" s="1"/>
      <c r="L48" s="1"/>
    </row>
    <row r="49" spans="1:7" s="410" customFormat="1" ht="17.25" customHeight="1" x14ac:dyDescent="0.25">
      <c r="A49" s="538"/>
      <c r="B49" s="539">
        <f>+'341'!G11</f>
        <v>98.88</v>
      </c>
      <c r="C49" s="539">
        <f>+'341'!G21</f>
        <v>311.47199999999998</v>
      </c>
      <c r="D49" s="539">
        <f>+'341'!G31</f>
        <v>712.64793600000007</v>
      </c>
      <c r="E49" s="539">
        <f>+'341'!G41</f>
        <v>1962.0956160000001</v>
      </c>
      <c r="F49" s="442"/>
      <c r="G49" s="540"/>
    </row>
    <row r="50" spans="1:7" ht="12.75" customHeight="1" x14ac:dyDescent="0.25">
      <c r="A50" s="285" t="s">
        <v>42</v>
      </c>
      <c r="B50" s="591" t="s">
        <v>119</v>
      </c>
      <c r="C50" s="592"/>
      <c r="D50" s="592"/>
      <c r="E50" s="592"/>
      <c r="F50" s="592"/>
      <c r="G50" s="290" t="s">
        <v>182</v>
      </c>
    </row>
    <row r="51" spans="1:7" ht="12.75" customHeight="1" x14ac:dyDescent="0.25">
      <c r="A51" s="59"/>
      <c r="B51" s="497" t="s">
        <v>287</v>
      </c>
      <c r="C51" s="498" t="s">
        <v>33</v>
      </c>
      <c r="D51" s="499" t="s">
        <v>6</v>
      </c>
      <c r="E51" s="500" t="s">
        <v>20</v>
      </c>
      <c r="F51" s="18"/>
      <c r="G51" s="60"/>
    </row>
    <row r="52" spans="1:7" ht="12.75" customHeight="1" x14ac:dyDescent="0.25">
      <c r="A52" s="83" t="s">
        <v>26</v>
      </c>
      <c r="B52" s="137" t="str">
        <f>+'351'!C18</f>
        <v xml:space="preserve"> - </v>
      </c>
      <c r="C52" s="137" t="str">
        <f>+'351'!C28</f>
        <v xml:space="preserve"> - </v>
      </c>
      <c r="D52" s="137" t="str">
        <f>+'351'!C38</f>
        <v>ab 35</v>
      </c>
      <c r="E52" s="137" t="str">
        <f>+'351'!C48</f>
        <v xml:space="preserve"> - </v>
      </c>
      <c r="F52" s="33" t="s">
        <v>19</v>
      </c>
      <c r="G52" s="60"/>
    </row>
    <row r="53" spans="1:7" ht="12.75" customHeight="1" x14ac:dyDescent="0.25">
      <c r="A53" s="84" t="s">
        <v>100</v>
      </c>
      <c r="B53" s="139" t="str">
        <f>+'351'!C19</f>
        <v xml:space="preserve"> - </v>
      </c>
      <c r="C53" s="139" t="str">
        <f>+'351'!C29</f>
        <v xml:space="preserve"> - </v>
      </c>
      <c r="D53" s="139" t="str">
        <f>+'351'!C39</f>
        <v xml:space="preserve"> - </v>
      </c>
      <c r="E53" s="139" t="str">
        <f>+'351'!C49</f>
        <v xml:space="preserve"> - </v>
      </c>
      <c r="F53" s="33"/>
      <c r="G53" s="60"/>
    </row>
    <row r="54" spans="1:7" ht="12.75" customHeight="1" x14ac:dyDescent="0.25">
      <c r="A54" s="83" t="s">
        <v>5</v>
      </c>
      <c r="B54" s="139" t="str">
        <f>+'351'!C20</f>
        <v xml:space="preserve"> - </v>
      </c>
      <c r="C54" s="139" t="str">
        <f>+'351'!C30</f>
        <v xml:space="preserve"> - </v>
      </c>
      <c r="D54" s="139" t="str">
        <f>+'351'!C40</f>
        <v xml:space="preserve"> - </v>
      </c>
      <c r="E54" s="139" t="str">
        <f>+'351'!C50</f>
        <v>labil</v>
      </c>
      <c r="F54" s="34"/>
      <c r="G54" s="60"/>
    </row>
    <row r="55" spans="1:7" ht="12.75" customHeight="1" x14ac:dyDescent="0.25">
      <c r="A55" s="84" t="s">
        <v>46</v>
      </c>
      <c r="B55" s="139" t="str">
        <f>+'351'!C21</f>
        <v xml:space="preserve"> - </v>
      </c>
      <c r="C55" s="139" t="str">
        <f>+'351'!C31</f>
        <v xml:space="preserve"> - </v>
      </c>
      <c r="D55" s="139" t="str">
        <f>+'351'!C41</f>
        <v>uneben</v>
      </c>
      <c r="E55" s="139" t="str">
        <f>+'351'!C51</f>
        <v>uneben</v>
      </c>
      <c r="F55" s="34"/>
      <c r="G55" s="60"/>
    </row>
    <row r="56" spans="1:7" ht="12.75" customHeight="1" x14ac:dyDescent="0.25">
      <c r="A56" s="83" t="s">
        <v>28</v>
      </c>
      <c r="B56" s="139">
        <f>+'351'!C22</f>
        <v>15</v>
      </c>
      <c r="C56" s="139" t="str">
        <f>+'351'!C32</f>
        <v>15 bis 50</v>
      </c>
      <c r="D56" s="139" t="str">
        <f>+'351'!C42</f>
        <v>15 bis 50</v>
      </c>
      <c r="E56" s="139" t="str">
        <f>+'351'!C52</f>
        <v>50 bis 150</v>
      </c>
      <c r="F56" s="33" t="s">
        <v>25</v>
      </c>
      <c r="G56" s="60"/>
    </row>
    <row r="57" spans="1:7" ht="12.75" customHeight="1" x14ac:dyDescent="0.25">
      <c r="A57" s="84" t="s">
        <v>4</v>
      </c>
      <c r="B57" s="139" t="str">
        <f>+'351'!C23</f>
        <v xml:space="preserve"> - </v>
      </c>
      <c r="C57" s="139" t="str">
        <f>+'351'!C33</f>
        <v xml:space="preserve"> - </v>
      </c>
      <c r="D57" s="139" t="str">
        <f>+'351'!C43</f>
        <v xml:space="preserve"> - </v>
      </c>
      <c r="E57" s="139" t="str">
        <f>+'351'!C53</f>
        <v xml:space="preserve"> - </v>
      </c>
      <c r="F57" s="33" t="s">
        <v>19</v>
      </c>
      <c r="G57" s="60"/>
    </row>
    <row r="58" spans="1:7" ht="12.75" customHeight="1" x14ac:dyDescent="0.25">
      <c r="A58" s="84" t="s">
        <v>29</v>
      </c>
      <c r="B58" s="139" t="str">
        <f>+'351'!C24</f>
        <v xml:space="preserve"> - </v>
      </c>
      <c r="C58" s="139" t="str">
        <f>+'351'!C34</f>
        <v xml:space="preserve"> - </v>
      </c>
      <c r="D58" s="139" t="str">
        <f>+'351'!C44</f>
        <v xml:space="preserve"> - </v>
      </c>
      <c r="E58" s="139" t="str">
        <f>+'351'!C54</f>
        <v xml:space="preserve"> - </v>
      </c>
      <c r="F58" s="33" t="s">
        <v>32</v>
      </c>
      <c r="G58" s="60"/>
    </row>
    <row r="59" spans="1:7" ht="12.75" customHeight="1" x14ac:dyDescent="0.25">
      <c r="A59" s="84" t="s">
        <v>31</v>
      </c>
      <c r="B59" s="139">
        <f>+'351'!C25</f>
        <v>0.5</v>
      </c>
      <c r="C59" s="139" t="str">
        <f>+'351'!C35</f>
        <v>bis 5</v>
      </c>
      <c r="D59" s="139" t="str">
        <f>+'351'!C45</f>
        <v>bis 5</v>
      </c>
      <c r="E59" s="139" t="str">
        <f>+'351'!C55</f>
        <v>bis 5</v>
      </c>
      <c r="F59" s="33" t="s">
        <v>17</v>
      </c>
      <c r="G59" s="60"/>
    </row>
    <row r="60" spans="1:7" ht="12.75" customHeight="1" thickBot="1" x14ac:dyDescent="0.3">
      <c r="A60" s="85" t="s">
        <v>35</v>
      </c>
      <c r="B60" s="143" t="str">
        <f>+'351'!C26</f>
        <v xml:space="preserve"> - </v>
      </c>
      <c r="C60" s="143" t="str">
        <f>+'351'!C36</f>
        <v xml:space="preserve"> - </v>
      </c>
      <c r="D60" s="143" t="str">
        <f>+'351'!C46</f>
        <v xml:space="preserve"> - </v>
      </c>
      <c r="E60" s="143" t="str">
        <f>+'351'!C56</f>
        <v xml:space="preserve"> - </v>
      </c>
      <c r="F60" s="35" t="s">
        <v>36</v>
      </c>
      <c r="G60" s="62"/>
    </row>
    <row r="61" spans="1:7" s="410" customFormat="1" ht="17.25" customHeight="1" thickBot="1" x14ac:dyDescent="0.3">
      <c r="A61" s="526"/>
      <c r="B61" s="527">
        <f>+'351'!G17</f>
        <v>131.36000000000001</v>
      </c>
      <c r="C61" s="527">
        <f>+'351'!G27</f>
        <v>286.81000000000006</v>
      </c>
      <c r="D61" s="527">
        <f>+'351'!G37</f>
        <v>589.00480000000005</v>
      </c>
      <c r="E61" s="527">
        <f>+'351'!G47</f>
        <v>1300.3440000000001</v>
      </c>
      <c r="F61" s="528"/>
      <c r="G61" s="529"/>
    </row>
    <row r="62" spans="1:7" ht="12.75" customHeight="1" x14ac:dyDescent="0.25">
      <c r="A62" s="1"/>
      <c r="B62" s="87"/>
      <c r="C62" s="87"/>
      <c r="D62" s="87"/>
      <c r="E62" s="87"/>
      <c r="F62" s="1"/>
      <c r="G62" s="1"/>
    </row>
    <row r="63" spans="1:7" ht="12.75" customHeight="1" thickBot="1" x14ac:dyDescent="0.3">
      <c r="C63" s="43"/>
      <c r="D63" s="43"/>
      <c r="E63" s="43"/>
    </row>
    <row r="64" spans="1:7" ht="12.75" customHeight="1" x14ac:dyDescent="0.25">
      <c r="A64" s="385" t="s">
        <v>328</v>
      </c>
      <c r="B64" s="180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236</v>
      </c>
      <c r="B65" s="181">
        <f>+B61+B49+B37+B25</f>
        <v>367.15</v>
      </c>
      <c r="C65" s="149">
        <f>+C61+C49+C37+C25</f>
        <v>862.52120560000003</v>
      </c>
      <c r="D65" s="149">
        <f>+D61+D49+D37+D25</f>
        <v>2116.1334832000002</v>
      </c>
      <c r="E65" s="149">
        <f>+E61+E49+E37+E25</f>
        <v>4491.7389240000002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36.714999999999996</v>
      </c>
      <c r="C68" s="185">
        <f>+C65*A68</f>
        <v>86.252120560000009</v>
      </c>
      <c r="D68" s="185">
        <f>+D65*A68</f>
        <v>211.61334832000003</v>
      </c>
      <c r="E68" s="185">
        <f>+E65*A68</f>
        <v>449.17389240000006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287</v>
      </c>
      <c r="D74" s="204">
        <f>IF(C74=B15,B25,IF(C74=C15,C25,IF(C74=D15,D25,IF(C74=E15,E25,"Fehler"))))</f>
        <v>95.318000000000012</v>
      </c>
      <c r="E74" s="204">
        <f>+D74*B74</f>
        <v>95.318000000000012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/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287</v>
      </c>
      <c r="D76" s="204">
        <f>IF(C76=B27,B37,IF(C76=C27,C37,IF(C76=D27,D37,IF(C76=E27,E37,"Fehler"))))</f>
        <v>41.591999999999999</v>
      </c>
      <c r="E76" s="204">
        <f>+D76*B76</f>
        <v>41.591999999999999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/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287</v>
      </c>
      <c r="D78" s="204">
        <f>IF(C78=B39,B49,IF(C78=C39,C49,IF(C78=D39,D49,IF(C78=E39,E49,"Fehler"))))</f>
        <v>98.88</v>
      </c>
      <c r="E78" s="204">
        <f>+D78*B78</f>
        <v>98.88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/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287</v>
      </c>
      <c r="D80" s="204">
        <f>IF(C80=B51,B61,IF(C80=C51,C61,IF(C80=D51,D61,IF(C80=E51,E61,"Fehler"))))</f>
        <v>131.36000000000001</v>
      </c>
      <c r="E80" s="204">
        <f>+D80*B80</f>
        <v>131.36000000000001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82" t="s">
        <v>329</v>
      </c>
      <c r="B82" s="1"/>
      <c r="C82" s="193" t="s">
        <v>309</v>
      </c>
      <c r="D82" s="192"/>
      <c r="E82" s="206">
        <f>+E78+E76+E74+E80</f>
        <v>367.15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311</v>
      </c>
      <c r="D83" s="94"/>
      <c r="E83" s="203">
        <f>+E82*A83</f>
        <v>36.714999999999996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80" orientation="portrait" r:id="rId1"/>
    </customSheetView>
    <customSheetView guid="{BCF61E25-243C-4CAA-8913-0F558945A257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80" orientation="portrait" r:id="rId2"/>
    </customSheetView>
  </customSheetViews>
  <mergeCells count="4">
    <mergeCell ref="B26:E26"/>
    <mergeCell ref="B14:F14"/>
    <mergeCell ref="B38:F38"/>
    <mergeCell ref="B50:F50"/>
  </mergeCells>
  <conditionalFormatting sqref="B15">
    <cfRule type="cellIs" dxfId="167" priority="32" stopIfTrue="1" operator="equal">
      <formula>$B$15</formula>
    </cfRule>
  </conditionalFormatting>
  <conditionalFormatting sqref="C15">
    <cfRule type="cellIs" dxfId="166" priority="31" stopIfTrue="1" operator="equal">
      <formula>$C$15</formula>
    </cfRule>
  </conditionalFormatting>
  <conditionalFormatting sqref="D15">
    <cfRule type="cellIs" dxfId="165" priority="30" stopIfTrue="1" operator="equal">
      <formula>$D$15</formula>
    </cfRule>
  </conditionalFormatting>
  <conditionalFormatting sqref="E15">
    <cfRule type="cellIs" dxfId="164" priority="29" stopIfTrue="1" operator="equal">
      <formula>$E$15</formula>
    </cfRule>
  </conditionalFormatting>
  <conditionalFormatting sqref="B27">
    <cfRule type="cellIs" dxfId="163" priority="28" stopIfTrue="1" operator="equal">
      <formula>$B$27</formula>
    </cfRule>
  </conditionalFormatting>
  <conditionalFormatting sqref="C27">
    <cfRule type="cellIs" dxfId="162" priority="27" stopIfTrue="1" operator="equal">
      <formula>$C$27</formula>
    </cfRule>
  </conditionalFormatting>
  <conditionalFormatting sqref="D27">
    <cfRule type="cellIs" dxfId="161" priority="26" stopIfTrue="1" operator="equal">
      <formula>$D$27</formula>
    </cfRule>
  </conditionalFormatting>
  <conditionalFormatting sqref="E27">
    <cfRule type="cellIs" dxfId="160" priority="25" stopIfTrue="1" operator="equal">
      <formula>$E$27</formula>
    </cfRule>
  </conditionalFormatting>
  <conditionalFormatting sqref="B39">
    <cfRule type="cellIs" dxfId="159" priority="24" stopIfTrue="1" operator="equal">
      <formula>$B$39</formula>
    </cfRule>
  </conditionalFormatting>
  <conditionalFormatting sqref="C39">
    <cfRule type="cellIs" dxfId="158" priority="23" stopIfTrue="1" operator="equal">
      <formula>$C$39</formula>
    </cfRule>
  </conditionalFormatting>
  <conditionalFormatting sqref="D39">
    <cfRule type="cellIs" dxfId="157" priority="22" stopIfTrue="1" operator="equal">
      <formula>$D$39</formula>
    </cfRule>
  </conditionalFormatting>
  <conditionalFormatting sqref="E39">
    <cfRule type="cellIs" dxfId="156" priority="21" stopIfTrue="1" operator="equal">
      <formula>$E$39</formula>
    </cfRule>
  </conditionalFormatting>
  <conditionalFormatting sqref="B51">
    <cfRule type="cellIs" dxfId="155" priority="20" stopIfTrue="1" operator="equal">
      <formula>$B$51</formula>
    </cfRule>
  </conditionalFormatting>
  <conditionalFormatting sqref="C51">
    <cfRule type="cellIs" dxfId="154" priority="19" stopIfTrue="1" operator="equal">
      <formula>$C$51</formula>
    </cfRule>
  </conditionalFormatting>
  <conditionalFormatting sqref="D51">
    <cfRule type="cellIs" dxfId="153" priority="18" stopIfTrue="1" operator="equal">
      <formula>$D$51</formula>
    </cfRule>
  </conditionalFormatting>
  <conditionalFormatting sqref="E51">
    <cfRule type="cellIs" dxfId="152" priority="17" stopIfTrue="1" operator="equal">
      <formula>$E$51</formula>
    </cfRule>
  </conditionalFormatting>
  <conditionalFormatting sqref="C74">
    <cfRule type="cellIs" dxfId="151" priority="13" stopIfTrue="1" operator="equal">
      <formula>$E$15</formula>
    </cfRule>
    <cfRule type="cellIs" dxfId="150" priority="14" stopIfTrue="1" operator="equal">
      <formula>$D$15</formula>
    </cfRule>
    <cfRule type="cellIs" dxfId="149" priority="15" stopIfTrue="1" operator="equal">
      <formula>$C$15</formula>
    </cfRule>
    <cfRule type="cellIs" dxfId="148" priority="16" stopIfTrue="1" operator="equal">
      <formula>$B$15</formula>
    </cfRule>
  </conditionalFormatting>
  <conditionalFormatting sqref="C76">
    <cfRule type="cellIs" dxfId="147" priority="9" stopIfTrue="1" operator="equal">
      <formula>$E$27</formula>
    </cfRule>
    <cfRule type="cellIs" dxfId="146" priority="10" stopIfTrue="1" operator="equal">
      <formula>$D$27</formula>
    </cfRule>
    <cfRule type="cellIs" dxfId="145" priority="11" stopIfTrue="1" operator="equal">
      <formula>$C$27</formula>
    </cfRule>
    <cfRule type="cellIs" dxfId="144" priority="12" stopIfTrue="1" operator="equal">
      <formula>$B$27</formula>
    </cfRule>
  </conditionalFormatting>
  <conditionalFormatting sqref="C78">
    <cfRule type="cellIs" dxfId="143" priority="5" stopIfTrue="1" operator="equal">
      <formula>$E$39</formula>
    </cfRule>
    <cfRule type="cellIs" dxfId="142" priority="6" stopIfTrue="1" operator="equal">
      <formula>$D$39</formula>
    </cfRule>
    <cfRule type="cellIs" dxfId="141" priority="7" stopIfTrue="1" operator="equal">
      <formula>$C$39</formula>
    </cfRule>
    <cfRule type="cellIs" dxfId="140" priority="8" stopIfTrue="1" operator="equal">
      <formula>$B$39</formula>
    </cfRule>
  </conditionalFormatting>
  <conditionalFormatting sqref="C80">
    <cfRule type="cellIs" dxfId="139" priority="1" stopIfTrue="1" operator="equal">
      <formula>$E$51</formula>
    </cfRule>
    <cfRule type="cellIs" dxfId="138" priority="2" stopIfTrue="1" operator="equal">
      <formula>$D$51</formula>
    </cfRule>
    <cfRule type="cellIs" dxfId="137" priority="3" stopIfTrue="1" operator="equal">
      <formula>$C$51</formula>
    </cfRule>
    <cfRule type="cellIs" dxfId="136" priority="4" stopIfTrue="1" operator="equal">
      <formula>$B$51</formula>
    </cfRule>
  </conditionalFormatting>
  <dataValidations count="4">
    <dataValidation type="list" allowBlank="1" showInputMessage="1" showErrorMessage="1" sqref="C74">
      <formula1>$B$15:$E$15</formula1>
    </dataValidation>
    <dataValidation type="list" allowBlank="1" showInputMessage="1" showErrorMessage="1" sqref="C76">
      <formula1>$B$27:$E$27</formula1>
    </dataValidation>
    <dataValidation type="list" allowBlank="1" showInputMessage="1" showErrorMessage="1" sqref="C78">
      <formula1>$B$39:$E$39</formula1>
    </dataValidation>
    <dataValidation type="list" allowBlank="1" showInputMessage="1" showErrorMessage="1" sqref="C80">
      <formula1>$B$51:$E$51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portrait" r:id="rId3"/>
  <ignoredErrors>
    <ignoredError sqref="G14 G26 G38 G50" twoDigitTextYear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tabColor rgb="FFFFFF00"/>
    <pageSetUpPr fitToPage="1"/>
  </sheetPr>
  <dimension ref="A1:O87"/>
  <sheetViews>
    <sheetView showGridLines="0" showRowColHeaders="0" zoomScaleNormal="100" workbookViewId="0">
      <selection activeCell="A68" sqref="A68"/>
    </sheetView>
  </sheetViews>
  <sheetFormatPr baseColWidth="10" defaultRowHeight="13.2" x14ac:dyDescent="0.25"/>
  <cols>
    <col min="1" max="3" width="18.44140625" customWidth="1"/>
    <col min="4" max="4" width="19.5546875" bestFit="1" customWidth="1"/>
    <col min="5" max="5" width="18.88671875" customWidth="1"/>
    <col min="6" max="6" width="5.88671875" customWidth="1"/>
    <col min="7" max="7" width="7.33203125" customWidth="1"/>
  </cols>
  <sheetData>
    <row r="1" spans="1:12" x14ac:dyDescent="0.25">
      <c r="A1" s="207" t="s">
        <v>186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102</v>
      </c>
      <c r="C3" s="217"/>
      <c r="D3" s="214"/>
      <c r="E3" s="214"/>
      <c r="F3" s="218"/>
      <c r="G3" s="215"/>
    </row>
    <row r="4" spans="1:12" x14ac:dyDescent="0.25">
      <c r="A4" s="219"/>
      <c r="B4" s="220" t="s">
        <v>185</v>
      </c>
      <c r="C4" s="220"/>
      <c r="D4" s="213"/>
      <c r="E4" s="213"/>
      <c r="F4" s="213"/>
      <c r="G4" s="221"/>
    </row>
    <row r="5" spans="1:12" ht="19.5" customHeight="1" x14ac:dyDescent="0.25">
      <c r="A5" s="216" t="s">
        <v>10</v>
      </c>
      <c r="B5" s="217" t="s">
        <v>138</v>
      </c>
      <c r="C5" s="217"/>
      <c r="D5" s="214"/>
      <c r="E5" s="214"/>
      <c r="F5" s="218"/>
      <c r="G5" s="215"/>
    </row>
    <row r="6" spans="1:12" x14ac:dyDescent="0.25">
      <c r="A6" s="216"/>
      <c r="B6" s="223" t="s">
        <v>139</v>
      </c>
      <c r="C6" s="223"/>
      <c r="D6" s="214"/>
      <c r="E6" s="214"/>
      <c r="F6" s="218"/>
      <c r="G6" s="215"/>
    </row>
    <row r="7" spans="1:12" ht="20.25" customHeight="1" x14ac:dyDescent="0.25">
      <c r="A7" s="216" t="s">
        <v>12</v>
      </c>
      <c r="B7" s="217" t="s">
        <v>76</v>
      </c>
      <c r="C7" s="217"/>
      <c r="D7" s="214"/>
      <c r="E7" s="214"/>
      <c r="F7" s="218"/>
      <c r="G7" s="215"/>
    </row>
    <row r="8" spans="1:12" x14ac:dyDescent="0.25">
      <c r="A8" s="216"/>
      <c r="B8" s="223" t="s">
        <v>170</v>
      </c>
      <c r="C8" s="223"/>
      <c r="D8" s="214"/>
      <c r="E8" s="214"/>
      <c r="F8" s="218"/>
      <c r="G8" s="215"/>
    </row>
    <row r="9" spans="1:12" ht="19.5" customHeight="1" x14ac:dyDescent="0.25">
      <c r="A9" s="224" t="s">
        <v>42</v>
      </c>
      <c r="B9" s="217" t="s">
        <v>64</v>
      </c>
      <c r="C9" s="217"/>
      <c r="D9" s="214"/>
      <c r="E9" s="214"/>
      <c r="F9" s="218"/>
      <c r="G9" s="215"/>
    </row>
    <row r="10" spans="1:12" x14ac:dyDescent="0.25">
      <c r="A10" s="216"/>
      <c r="B10" s="225" t="s">
        <v>142</v>
      </c>
      <c r="C10" s="225"/>
      <c r="D10" s="214"/>
      <c r="E10" s="214"/>
      <c r="F10" s="218"/>
      <c r="G10" s="215"/>
    </row>
    <row r="11" spans="1:12" x14ac:dyDescent="0.25">
      <c r="A11" s="226"/>
      <c r="B11" s="227"/>
      <c r="C11" s="228"/>
      <c r="D11" s="229"/>
      <c r="E11" s="229"/>
      <c r="F11" s="230"/>
      <c r="G11" s="231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ht="13.8" thickBot="1" x14ac:dyDescent="0.3">
      <c r="A13" s="2"/>
      <c r="B13" s="2"/>
      <c r="C13" s="2"/>
      <c r="D13" s="2"/>
      <c r="E13" s="2"/>
      <c r="F13" s="2"/>
      <c r="G13" s="2"/>
    </row>
    <row r="14" spans="1:12" x14ac:dyDescent="0.25">
      <c r="A14" s="287" t="s">
        <v>8</v>
      </c>
      <c r="B14" s="595" t="s">
        <v>102</v>
      </c>
      <c r="C14" s="594"/>
      <c r="D14" s="594"/>
      <c r="E14" s="594"/>
      <c r="F14" s="594"/>
      <c r="G14" s="289" t="s">
        <v>188</v>
      </c>
    </row>
    <row r="15" spans="1:12" s="1" customFormat="1" x14ac:dyDescent="0.25">
      <c r="A15" s="59"/>
      <c r="B15" s="497" t="s">
        <v>287</v>
      </c>
      <c r="C15" s="498" t="s">
        <v>33</v>
      </c>
      <c r="D15" s="499" t="s">
        <v>6</v>
      </c>
      <c r="E15" s="500" t="s">
        <v>20</v>
      </c>
      <c r="F15" s="18"/>
      <c r="G15" s="60"/>
    </row>
    <row r="16" spans="1:12" x14ac:dyDescent="0.25">
      <c r="A16" s="83" t="s">
        <v>26</v>
      </c>
      <c r="B16" s="137" t="str">
        <f>+'119'!C14</f>
        <v xml:space="preserve"> - </v>
      </c>
      <c r="C16" s="137" t="str">
        <f>+'119'!C24</f>
        <v xml:space="preserve"> - </v>
      </c>
      <c r="D16" s="137" t="str">
        <f>+'119'!C34</f>
        <v xml:space="preserve"> - </v>
      </c>
      <c r="E16" s="137" t="str">
        <f>+'119'!C44</f>
        <v>ab 35</v>
      </c>
      <c r="F16" s="33" t="s">
        <v>19</v>
      </c>
      <c r="G16" s="60"/>
      <c r="H16" s="14"/>
      <c r="I16" s="17"/>
      <c r="J16" s="17"/>
      <c r="K16" s="21"/>
      <c r="L16" s="1"/>
    </row>
    <row r="17" spans="1:14" x14ac:dyDescent="0.25">
      <c r="A17" s="83" t="s">
        <v>100</v>
      </c>
      <c r="B17" s="139" t="str">
        <f>+'119'!C15</f>
        <v xml:space="preserve"> - </v>
      </c>
      <c r="C17" s="139" t="str">
        <f>+'119'!C25</f>
        <v xml:space="preserve"> - </v>
      </c>
      <c r="D17" s="139" t="str">
        <f>+'119'!C35</f>
        <v>hoch</v>
      </c>
      <c r="E17" s="139" t="str">
        <f>+'119'!C45</f>
        <v>hoch</v>
      </c>
      <c r="F17" s="33"/>
      <c r="G17" s="60"/>
      <c r="I17" s="17"/>
      <c r="J17" s="17"/>
      <c r="K17" s="17"/>
      <c r="L17" s="1"/>
    </row>
    <row r="18" spans="1:14" x14ac:dyDescent="0.25">
      <c r="A18" s="83" t="s">
        <v>5</v>
      </c>
      <c r="B18" s="139" t="str">
        <f>+'119'!C16</f>
        <v xml:space="preserve"> - </v>
      </c>
      <c r="C18" s="139" t="str">
        <f>+'119'!C26</f>
        <v xml:space="preserve"> - </v>
      </c>
      <c r="D18" s="139" t="str">
        <f>+'119'!C36</f>
        <v>labil</v>
      </c>
      <c r="E18" s="139" t="str">
        <f>+'119'!C46</f>
        <v xml:space="preserve"> - </v>
      </c>
      <c r="F18" s="34"/>
      <c r="G18" s="60"/>
      <c r="I18" s="21"/>
      <c r="J18" s="21"/>
      <c r="K18" s="21"/>
      <c r="L18" s="1"/>
    </row>
    <row r="19" spans="1:14" x14ac:dyDescent="0.25">
      <c r="A19" s="84" t="s">
        <v>46</v>
      </c>
      <c r="B19" s="139" t="str">
        <f>+'119'!C17</f>
        <v xml:space="preserve"> - </v>
      </c>
      <c r="C19" s="139" t="str">
        <f>+'119'!C27</f>
        <v xml:space="preserve"> - </v>
      </c>
      <c r="D19" s="139" t="str">
        <f>+'119'!C37</f>
        <v>sehr uneben</v>
      </c>
      <c r="E19" s="139" t="str">
        <f>+'119'!C47</f>
        <v>sehr uneben</v>
      </c>
      <c r="F19" s="34"/>
      <c r="G19" s="60"/>
      <c r="H19" s="44"/>
      <c r="I19" s="21"/>
      <c r="J19" s="21"/>
      <c r="K19" s="21"/>
      <c r="L19" s="1"/>
    </row>
    <row r="20" spans="1:14" x14ac:dyDescent="0.25">
      <c r="A20" s="83" t="s">
        <v>28</v>
      </c>
      <c r="B20" s="139" t="str">
        <f>+'119'!C18</f>
        <v>50 bis 100</v>
      </c>
      <c r="C20" s="139" t="str">
        <f>+'119'!C28</f>
        <v>50 bis 100</v>
      </c>
      <c r="D20" s="139" t="str">
        <f>+'119'!C38</f>
        <v>50 bis 150</v>
      </c>
      <c r="E20" s="139" t="str">
        <f>+'119'!C48</f>
        <v>50 bis 150</v>
      </c>
      <c r="F20" s="33" t="s">
        <v>25</v>
      </c>
      <c r="G20" s="60"/>
      <c r="I20" s="21"/>
      <c r="J20" s="21"/>
      <c r="K20" s="21"/>
      <c r="L20" s="1"/>
    </row>
    <row r="21" spans="1:14" x14ac:dyDescent="0.25">
      <c r="A21" s="84" t="s">
        <v>4</v>
      </c>
      <c r="B21" s="139" t="str">
        <f>+'119'!C19</f>
        <v xml:space="preserve"> - </v>
      </c>
      <c r="C21" s="139" t="str">
        <f>+'119'!C29</f>
        <v xml:space="preserve"> - </v>
      </c>
      <c r="D21" s="139" t="str">
        <f>+'119'!C39</f>
        <v xml:space="preserve"> - </v>
      </c>
      <c r="E21" s="139" t="str">
        <f>+'119'!C49</f>
        <v xml:space="preserve"> - </v>
      </c>
      <c r="F21" s="33" t="s">
        <v>19</v>
      </c>
      <c r="G21" s="60"/>
      <c r="I21" s="28"/>
      <c r="J21" s="28"/>
      <c r="K21" s="28"/>
      <c r="L21" s="1"/>
    </row>
    <row r="22" spans="1:14" x14ac:dyDescent="0.25">
      <c r="A22" s="84" t="s">
        <v>29</v>
      </c>
      <c r="B22" s="139">
        <f>+'119'!C20</f>
        <v>10</v>
      </c>
      <c r="C22" s="139" t="str">
        <f>+'119'!C30</f>
        <v>&lt; 5</v>
      </c>
      <c r="D22" s="139" t="str">
        <f>+'119'!C40</f>
        <v>1 bis 5</v>
      </c>
      <c r="E22" s="139" t="str">
        <f>+'119'!C50</f>
        <v>&lt; 1</v>
      </c>
      <c r="F22" s="33" t="s">
        <v>32</v>
      </c>
      <c r="G22" s="60"/>
      <c r="H22" s="41"/>
      <c r="I22" s="29"/>
      <c r="J22" s="29"/>
      <c r="K22" s="29"/>
      <c r="L22" s="1"/>
    </row>
    <row r="23" spans="1:14" x14ac:dyDescent="0.25">
      <c r="A23" s="84" t="s">
        <v>31</v>
      </c>
      <c r="B23" s="139" t="str">
        <f>+'119'!C21</f>
        <v xml:space="preserve"> - </v>
      </c>
      <c r="C23" s="139" t="str">
        <f>+'119'!C31</f>
        <v xml:space="preserve"> - </v>
      </c>
      <c r="D23" s="139" t="str">
        <f>+'119'!C41</f>
        <v xml:space="preserve"> - </v>
      </c>
      <c r="E23" s="139" t="str">
        <f>+'119'!C51</f>
        <v xml:space="preserve"> - </v>
      </c>
      <c r="F23" s="33" t="s">
        <v>17</v>
      </c>
      <c r="G23" s="60"/>
      <c r="I23" s="37"/>
      <c r="J23" s="17"/>
      <c r="K23" s="17"/>
      <c r="L23" s="1"/>
    </row>
    <row r="24" spans="1:14" ht="13.8" thickBot="1" x14ac:dyDescent="0.3">
      <c r="A24" s="85" t="s">
        <v>35</v>
      </c>
      <c r="B24" s="143">
        <f>+'119'!C22</f>
        <v>2.4</v>
      </c>
      <c r="C24" s="143">
        <f>+'119'!C32</f>
        <v>2.4</v>
      </c>
      <c r="D24" s="143">
        <f>+'119'!C42</f>
        <v>2.4</v>
      </c>
      <c r="E24" s="143">
        <f>+'119'!C52</f>
        <v>2.4</v>
      </c>
      <c r="F24" s="35" t="s">
        <v>36</v>
      </c>
      <c r="G24" s="62"/>
      <c r="I24" s="17"/>
      <c r="J24" s="17"/>
      <c r="K24" s="21"/>
      <c r="L24" s="1"/>
    </row>
    <row r="25" spans="1:14" s="410" customFormat="1" ht="17.25" customHeight="1" x14ac:dyDescent="0.25">
      <c r="A25" s="514"/>
      <c r="B25" s="516">
        <f>+'119'!G13</f>
        <v>72.52000000000001</v>
      </c>
      <c r="C25" s="516">
        <f>+'119'!G23</f>
        <v>72.52000000000001</v>
      </c>
      <c r="D25" s="516">
        <f>+'119'!G33</f>
        <v>468.36316800000009</v>
      </c>
      <c r="E25" s="516">
        <f>+'119'!G43</f>
        <v>488.72678400000007</v>
      </c>
      <c r="F25" s="477"/>
      <c r="G25" s="517"/>
      <c r="I25" s="442"/>
      <c r="J25" s="442"/>
      <c r="K25" s="442"/>
      <c r="L25" s="442"/>
    </row>
    <row r="26" spans="1:14" x14ac:dyDescent="0.25">
      <c r="A26" s="272" t="s">
        <v>10</v>
      </c>
      <c r="B26" s="600" t="s">
        <v>138</v>
      </c>
      <c r="C26" s="592"/>
      <c r="D26" s="592"/>
      <c r="E26" s="592"/>
      <c r="F26" s="592"/>
      <c r="G26" s="290" t="s">
        <v>140</v>
      </c>
      <c r="I26" s="1"/>
      <c r="J26" s="5"/>
      <c r="K26" s="1"/>
      <c r="L26" s="1"/>
    </row>
    <row r="27" spans="1:14" s="1" customFormat="1" x14ac:dyDescent="0.25">
      <c r="A27" s="59"/>
      <c r="B27" s="497" t="s">
        <v>287</v>
      </c>
      <c r="C27" s="498" t="s">
        <v>33</v>
      </c>
      <c r="D27" s="499" t="s">
        <v>6</v>
      </c>
      <c r="E27" s="500" t="s">
        <v>20</v>
      </c>
      <c r="F27" s="18"/>
      <c r="G27" s="60"/>
      <c r="I27" s="17"/>
      <c r="J27" s="17"/>
      <c r="K27" s="21"/>
    </row>
    <row r="28" spans="1:14" x14ac:dyDescent="0.25">
      <c r="A28" s="83" t="s">
        <v>26</v>
      </c>
      <c r="B28" s="137" t="str">
        <f>+'312'!C12</f>
        <v xml:space="preserve"> - </v>
      </c>
      <c r="C28" s="137" t="str">
        <f>+'312'!C22</f>
        <v xml:space="preserve"> - </v>
      </c>
      <c r="D28" s="137" t="str">
        <f>+'312'!C32</f>
        <v xml:space="preserve"> - </v>
      </c>
      <c r="E28" s="137" t="str">
        <f>+'312'!C42</f>
        <v>ab 35</v>
      </c>
      <c r="F28" s="33" t="s">
        <v>19</v>
      </c>
      <c r="G28" s="60"/>
      <c r="I28" s="17"/>
      <c r="J28" s="21"/>
      <c r="K28" s="21"/>
      <c r="L28" s="1"/>
    </row>
    <row r="29" spans="1:14" x14ac:dyDescent="0.25">
      <c r="A29" s="83" t="s">
        <v>100</v>
      </c>
      <c r="B29" s="139" t="str">
        <f>+'312'!C13</f>
        <v xml:space="preserve"> - </v>
      </c>
      <c r="C29" s="139" t="str">
        <f>+'312'!C23</f>
        <v xml:space="preserve"> - </v>
      </c>
      <c r="D29" s="139" t="str">
        <f>+'312'!C33</f>
        <v>hoch</v>
      </c>
      <c r="E29" s="139" t="str">
        <f>+'312'!C43</f>
        <v>hoch</v>
      </c>
      <c r="F29" s="33"/>
      <c r="G29" s="60"/>
      <c r="H29" s="21"/>
      <c r="I29" s="21"/>
      <c r="J29" s="21"/>
      <c r="K29" s="21"/>
      <c r="L29" s="1"/>
    </row>
    <row r="30" spans="1:14" x14ac:dyDescent="0.25">
      <c r="A30" s="83" t="s">
        <v>5</v>
      </c>
      <c r="B30" s="139" t="str">
        <f>+'312'!C14</f>
        <v xml:space="preserve"> - </v>
      </c>
      <c r="C30" s="139" t="str">
        <f>+'312'!C24</f>
        <v>labil</v>
      </c>
      <c r="D30" s="139" t="str">
        <f>+'312'!C34</f>
        <v>labil</v>
      </c>
      <c r="E30" s="139" t="str">
        <f>+'312'!C44</f>
        <v>labil</v>
      </c>
      <c r="F30" s="34"/>
      <c r="G30" s="60"/>
      <c r="H30" s="17"/>
      <c r="I30" s="27"/>
      <c r="J30" s="17"/>
      <c r="K30" s="51"/>
      <c r="L30" s="1"/>
      <c r="M30" s="1"/>
      <c r="N30" s="1"/>
    </row>
    <row r="31" spans="1:14" x14ac:dyDescent="0.25">
      <c r="A31" s="84" t="s">
        <v>46</v>
      </c>
      <c r="B31" s="139" t="str">
        <f>+'312'!C15</f>
        <v xml:space="preserve"> - </v>
      </c>
      <c r="C31" s="139" t="str">
        <f>+'312'!C25</f>
        <v>uneben</v>
      </c>
      <c r="D31" s="139" t="str">
        <f>+'312'!C35</f>
        <v>uneben</v>
      </c>
      <c r="E31" s="139" t="str">
        <f>+'312'!C45</f>
        <v>uneben</v>
      </c>
      <c r="F31" s="34"/>
      <c r="G31" s="60"/>
      <c r="H31" s="44"/>
      <c r="I31" s="17"/>
      <c r="J31" s="46"/>
      <c r="K31" s="46"/>
      <c r="L31" s="1"/>
    </row>
    <row r="32" spans="1:14" x14ac:dyDescent="0.25">
      <c r="A32" s="83" t="s">
        <v>28</v>
      </c>
      <c r="B32" s="139" t="str">
        <f>+'312'!C16</f>
        <v>bis 15</v>
      </c>
      <c r="C32" s="139" t="str">
        <f>+'312'!C26</f>
        <v>&lt; 70</v>
      </c>
      <c r="D32" s="139" t="str">
        <f>+'312'!C36</f>
        <v>&lt; 70</v>
      </c>
      <c r="E32" s="139" t="str">
        <f>+'312'!C46</f>
        <v>&gt; 70</v>
      </c>
      <c r="F32" s="33" t="s">
        <v>25</v>
      </c>
      <c r="G32" s="60"/>
      <c r="H32" s="41"/>
      <c r="I32" s="28"/>
      <c r="J32" s="47"/>
      <c r="K32" s="47"/>
      <c r="L32" s="1"/>
    </row>
    <row r="33" spans="1:13" x14ac:dyDescent="0.25">
      <c r="A33" s="84" t="s">
        <v>4</v>
      </c>
      <c r="B33" s="139" t="str">
        <f>+'312'!C17</f>
        <v xml:space="preserve"> - </v>
      </c>
      <c r="C33" s="139" t="str">
        <f>+'312'!C27</f>
        <v>&lt; 40</v>
      </c>
      <c r="D33" s="139" t="str">
        <f>+'312'!C37</f>
        <v>&lt; 40</v>
      </c>
      <c r="E33" s="139" t="str">
        <f>+'312'!C47</f>
        <v>40 bis 60</v>
      </c>
      <c r="F33" s="33" t="s">
        <v>19</v>
      </c>
      <c r="G33" s="60"/>
      <c r="I33" s="29"/>
      <c r="J33" s="48"/>
      <c r="K33" s="49"/>
      <c r="L33" s="1"/>
    </row>
    <row r="34" spans="1:13" x14ac:dyDescent="0.25">
      <c r="A34" s="84" t="s">
        <v>29</v>
      </c>
      <c r="B34" s="139">
        <f>+'312'!C18</f>
        <v>2</v>
      </c>
      <c r="C34" s="139" t="str">
        <f>+'312'!C28</f>
        <v>2 bis 5</v>
      </c>
      <c r="D34" s="139" t="str">
        <f>+'312'!C38</f>
        <v>1 bis 2</v>
      </c>
      <c r="E34" s="139" t="str">
        <f>+'312'!C48</f>
        <v>1 bis 2</v>
      </c>
      <c r="F34" s="33" t="s">
        <v>32</v>
      </c>
      <c r="G34" s="60"/>
      <c r="H34" s="41"/>
      <c r="I34" s="17"/>
      <c r="J34" s="21"/>
      <c r="K34" s="21"/>
      <c r="L34" s="1"/>
    </row>
    <row r="35" spans="1:13" x14ac:dyDescent="0.25">
      <c r="A35" s="84" t="s">
        <v>31</v>
      </c>
      <c r="B35" s="139" t="str">
        <f>+'312'!C19</f>
        <v xml:space="preserve"> - </v>
      </c>
      <c r="C35" s="139" t="str">
        <f>+'312'!C29</f>
        <v xml:space="preserve"> - </v>
      </c>
      <c r="D35" s="139" t="str">
        <f>+'312'!C39</f>
        <v xml:space="preserve"> - </v>
      </c>
      <c r="E35" s="139" t="str">
        <f>+'312'!C49</f>
        <v xml:space="preserve"> - </v>
      </c>
      <c r="F35" s="33" t="s">
        <v>17</v>
      </c>
      <c r="G35" s="60"/>
      <c r="I35" s="17"/>
      <c r="J35" s="17"/>
      <c r="K35" s="17"/>
      <c r="L35" s="1"/>
    </row>
    <row r="36" spans="1:13" ht="13.8" thickBot="1" x14ac:dyDescent="0.3">
      <c r="A36" s="85" t="s">
        <v>35</v>
      </c>
      <c r="B36" s="143">
        <f>+'312'!C20</f>
        <v>3.5</v>
      </c>
      <c r="C36" s="143">
        <f>+'312'!C30</f>
        <v>3.5</v>
      </c>
      <c r="D36" s="143">
        <f>+'312'!C40</f>
        <v>3.5</v>
      </c>
      <c r="E36" s="143">
        <f>+'312'!C50</f>
        <v>3.5</v>
      </c>
      <c r="F36" s="35" t="s">
        <v>36</v>
      </c>
      <c r="G36" s="62"/>
      <c r="I36" s="1"/>
      <c r="J36" s="1"/>
      <c r="K36" s="1"/>
      <c r="L36" s="1"/>
    </row>
    <row r="37" spans="1:13" s="410" customFormat="1" ht="17.25" customHeight="1" x14ac:dyDescent="0.25">
      <c r="A37" s="520"/>
      <c r="B37" s="537">
        <f>+'312'!G11</f>
        <v>35.422400000000003</v>
      </c>
      <c r="C37" s="537">
        <f>+'312'!G21</f>
        <v>105.36038656000004</v>
      </c>
      <c r="D37" s="522">
        <f>+'312'!G31</f>
        <v>200.58996672000004</v>
      </c>
      <c r="E37" s="522">
        <f>+'312'!G41</f>
        <v>367.62670264320013</v>
      </c>
      <c r="F37" s="524"/>
      <c r="G37" s="525"/>
    </row>
    <row r="38" spans="1:13" x14ac:dyDescent="0.25">
      <c r="A38" s="272" t="s">
        <v>12</v>
      </c>
      <c r="B38" s="600" t="s">
        <v>76</v>
      </c>
      <c r="C38" s="592"/>
      <c r="D38" s="592"/>
      <c r="E38" s="592"/>
      <c r="F38" s="592"/>
      <c r="G38" s="290" t="s">
        <v>171</v>
      </c>
    </row>
    <row r="39" spans="1:13" s="1" customFormat="1" x14ac:dyDescent="0.25">
      <c r="A39" s="59"/>
      <c r="B39" s="497" t="s">
        <v>287</v>
      </c>
      <c r="C39" s="498" t="s">
        <v>33</v>
      </c>
      <c r="D39" s="499" t="s">
        <v>6</v>
      </c>
      <c r="E39" s="500" t="s">
        <v>20</v>
      </c>
      <c r="F39" s="18"/>
      <c r="G39" s="60"/>
    </row>
    <row r="40" spans="1:13" x14ac:dyDescent="0.25">
      <c r="A40" s="83" t="s">
        <v>26</v>
      </c>
      <c r="B40" s="137" t="str">
        <f>+'323'!C14</f>
        <v xml:space="preserve"> - </v>
      </c>
      <c r="C40" s="137" t="str">
        <f>+'323'!C24</f>
        <v xml:space="preserve"> - </v>
      </c>
      <c r="D40" s="137" t="str">
        <f>+'323'!C34</f>
        <v>ab 35</v>
      </c>
      <c r="E40" s="137" t="str">
        <f>+'323'!C44</f>
        <v xml:space="preserve"> - </v>
      </c>
      <c r="F40" s="33" t="s">
        <v>19</v>
      </c>
      <c r="G40" s="60"/>
      <c r="I40" s="17"/>
      <c r="J40" s="17"/>
      <c r="K40" s="17"/>
      <c r="L40" s="72"/>
      <c r="M40" s="73"/>
    </row>
    <row r="41" spans="1:13" x14ac:dyDescent="0.25">
      <c r="A41" s="83" t="s">
        <v>100</v>
      </c>
      <c r="B41" s="139" t="str">
        <f>+'323'!C15</f>
        <v xml:space="preserve"> - </v>
      </c>
      <c r="C41" s="139" t="str">
        <f>+'323'!C25</f>
        <v xml:space="preserve"> - </v>
      </c>
      <c r="D41" s="139" t="str">
        <f>+'323'!C35</f>
        <v xml:space="preserve">hoch </v>
      </c>
      <c r="E41" s="139" t="str">
        <f>+'323'!C45</f>
        <v xml:space="preserve">hoch </v>
      </c>
      <c r="F41" s="33"/>
      <c r="G41" s="60"/>
      <c r="I41" s="21"/>
      <c r="J41" s="21"/>
      <c r="K41" s="21"/>
      <c r="L41" s="72"/>
    </row>
    <row r="42" spans="1:13" x14ac:dyDescent="0.25">
      <c r="A42" s="83" t="s">
        <v>5</v>
      </c>
      <c r="B42" s="139" t="str">
        <f>+'323'!C16</f>
        <v xml:space="preserve"> - </v>
      </c>
      <c r="C42" s="139" t="str">
        <f>+'323'!C26</f>
        <v>labil</v>
      </c>
      <c r="D42" s="139" t="str">
        <f>+'323'!C36</f>
        <v xml:space="preserve"> - </v>
      </c>
      <c r="E42" s="139" t="str">
        <f>+'323'!C46</f>
        <v>labil</v>
      </c>
      <c r="F42" s="34"/>
      <c r="G42" s="60"/>
      <c r="I42" s="21"/>
      <c r="J42" s="21"/>
      <c r="K42" s="21"/>
      <c r="L42" s="72"/>
    </row>
    <row r="43" spans="1:13" x14ac:dyDescent="0.25">
      <c r="A43" s="84" t="s">
        <v>46</v>
      </c>
      <c r="B43" s="139" t="str">
        <f>+'323'!C17</f>
        <v xml:space="preserve"> - </v>
      </c>
      <c r="C43" s="139" t="str">
        <f>+'323'!C27</f>
        <v>uneben</v>
      </c>
      <c r="D43" s="139" t="str">
        <f>+'323'!C37</f>
        <v>uneben</v>
      </c>
      <c r="E43" s="139" t="str">
        <f>+'323'!C47</f>
        <v>uneben</v>
      </c>
      <c r="F43" s="34"/>
      <c r="G43" s="60"/>
      <c r="I43" s="17"/>
      <c r="J43" s="17"/>
      <c r="K43" s="17"/>
      <c r="L43" s="72"/>
    </row>
    <row r="44" spans="1:13" x14ac:dyDescent="0.25">
      <c r="A44" s="83" t="s">
        <v>28</v>
      </c>
      <c r="B44" s="139">
        <f>+'323'!C18</f>
        <v>50</v>
      </c>
      <c r="C44" s="139" t="str">
        <f>+'323'!C28</f>
        <v>50 bis 100</v>
      </c>
      <c r="D44" s="139" t="str">
        <f>+'323'!C38</f>
        <v>50 bis 100</v>
      </c>
      <c r="E44" s="139" t="str">
        <f>+'323'!C48</f>
        <v>100 bis 150</v>
      </c>
      <c r="F44" s="33" t="s">
        <v>25</v>
      </c>
      <c r="G44" s="60"/>
      <c r="H44" s="14"/>
      <c r="I44" s="28"/>
      <c r="J44" s="28"/>
      <c r="K44" s="28"/>
      <c r="L44" s="72"/>
    </row>
    <row r="45" spans="1:13" x14ac:dyDescent="0.25">
      <c r="A45" s="84" t="s">
        <v>4</v>
      </c>
      <c r="B45" s="139" t="str">
        <f>+'323'!C19</f>
        <v xml:space="preserve"> - </v>
      </c>
      <c r="C45" s="139" t="str">
        <f>+'323'!C29</f>
        <v xml:space="preserve"> - </v>
      </c>
      <c r="D45" s="139" t="str">
        <f>+'323'!C39</f>
        <v xml:space="preserve"> - </v>
      </c>
      <c r="E45" s="139" t="str">
        <f>+'323'!C49</f>
        <v xml:space="preserve"> - </v>
      </c>
      <c r="F45" s="33" t="s">
        <v>19</v>
      </c>
      <c r="G45" s="60"/>
      <c r="I45" s="29"/>
      <c r="J45" s="29"/>
      <c r="K45" s="29"/>
      <c r="L45" s="72"/>
    </row>
    <row r="46" spans="1:13" x14ac:dyDescent="0.25">
      <c r="A46" s="84" t="s">
        <v>29</v>
      </c>
      <c r="B46" s="139">
        <f>+'323'!C20</f>
        <v>5</v>
      </c>
      <c r="C46" s="139" t="str">
        <f>+'323'!C30</f>
        <v>1 bis 5</v>
      </c>
      <c r="D46" s="139" t="str">
        <f>+'323'!C40</f>
        <v>1 bis 5</v>
      </c>
      <c r="E46" s="139" t="str">
        <f>+'323'!C50</f>
        <v>1 bis 5</v>
      </c>
      <c r="F46" s="33" t="s">
        <v>32</v>
      </c>
      <c r="G46" s="60"/>
      <c r="I46" s="17"/>
      <c r="J46" s="17"/>
      <c r="K46" s="17"/>
      <c r="L46" s="72"/>
    </row>
    <row r="47" spans="1:13" x14ac:dyDescent="0.25">
      <c r="A47" s="84" t="s">
        <v>31</v>
      </c>
      <c r="B47" s="139" t="str">
        <f>+'323'!C21</f>
        <v xml:space="preserve"> - </v>
      </c>
      <c r="C47" s="139" t="str">
        <f>+'323'!C31</f>
        <v xml:space="preserve"> - </v>
      </c>
      <c r="D47" s="139" t="str">
        <f>+'323'!C41</f>
        <v xml:space="preserve"> - </v>
      </c>
      <c r="E47" s="139" t="str">
        <f>+'323'!C51</f>
        <v xml:space="preserve"> - </v>
      </c>
      <c r="F47" s="33" t="s">
        <v>17</v>
      </c>
      <c r="G47" s="60"/>
      <c r="I47" s="17"/>
      <c r="J47" s="17"/>
      <c r="K47" s="17"/>
      <c r="L47" s="5"/>
    </row>
    <row r="48" spans="1:13" ht="13.8" thickBot="1" x14ac:dyDescent="0.3">
      <c r="A48" s="85" t="s">
        <v>35</v>
      </c>
      <c r="B48" s="143" t="str">
        <f>+'323'!C22</f>
        <v xml:space="preserve"> - </v>
      </c>
      <c r="C48" s="143">
        <f>+'323'!C32</f>
        <v>2.7</v>
      </c>
      <c r="D48" s="143">
        <f>+'323'!C42</f>
        <v>2.7</v>
      </c>
      <c r="E48" s="143">
        <f>+'323'!C52</f>
        <v>2.7</v>
      </c>
      <c r="F48" s="35" t="s">
        <v>36</v>
      </c>
      <c r="G48" s="62"/>
    </row>
    <row r="49" spans="1:12" s="410" customFormat="1" ht="17.25" customHeight="1" x14ac:dyDescent="0.25">
      <c r="A49" s="538"/>
      <c r="B49" s="539">
        <f>+'323'!G13</f>
        <v>41.591999999999999</v>
      </c>
      <c r="C49" s="539">
        <f>+'323'!G23</f>
        <v>164.15530560000002</v>
      </c>
      <c r="D49" s="539">
        <f>+'323'!G33</f>
        <v>246.23295839999997</v>
      </c>
      <c r="E49" s="539">
        <f>+'323'!G43</f>
        <v>320.10284591999999</v>
      </c>
      <c r="F49" s="442"/>
      <c r="G49" s="540"/>
    </row>
    <row r="50" spans="1:12" x14ac:dyDescent="0.25">
      <c r="A50" s="285" t="s">
        <v>42</v>
      </c>
      <c r="B50" s="600" t="s">
        <v>64</v>
      </c>
      <c r="C50" s="592"/>
      <c r="D50" s="592"/>
      <c r="E50" s="592"/>
      <c r="F50" s="592"/>
      <c r="G50" s="290" t="s">
        <v>141</v>
      </c>
      <c r="I50" s="17"/>
      <c r="J50" s="17"/>
      <c r="K50" s="17"/>
      <c r="L50" s="1"/>
    </row>
    <row r="51" spans="1:12" s="1" customFormat="1" x14ac:dyDescent="0.25">
      <c r="A51" s="59"/>
      <c r="B51" s="497" t="s">
        <v>287</v>
      </c>
      <c r="C51" s="498" t="s">
        <v>33</v>
      </c>
      <c r="D51" s="499" t="s">
        <v>6</v>
      </c>
      <c r="E51" s="500" t="s">
        <v>20</v>
      </c>
      <c r="F51" s="18"/>
      <c r="G51" s="60"/>
      <c r="I51" s="17"/>
      <c r="J51" s="17"/>
      <c r="K51" s="17"/>
    </row>
    <row r="52" spans="1:12" x14ac:dyDescent="0.25">
      <c r="A52" s="83" t="s">
        <v>26</v>
      </c>
      <c r="B52" s="137" t="str">
        <f>+'3381'!C13</f>
        <v xml:space="preserve"> - </v>
      </c>
      <c r="C52" s="137" t="str">
        <f>+'3381'!C23</f>
        <v xml:space="preserve"> - </v>
      </c>
      <c r="D52" s="137" t="str">
        <f>+'3381'!C33</f>
        <v>ab 35</v>
      </c>
      <c r="E52" s="137" t="str">
        <f>+'3381'!C43</f>
        <v xml:space="preserve"> - </v>
      </c>
      <c r="F52" s="33" t="s">
        <v>19</v>
      </c>
      <c r="G52" s="60"/>
      <c r="I52" s="21"/>
      <c r="J52" s="21"/>
      <c r="K52" s="21"/>
      <c r="L52" s="1"/>
    </row>
    <row r="53" spans="1:12" x14ac:dyDescent="0.25">
      <c r="A53" s="84" t="s">
        <v>100</v>
      </c>
      <c r="B53" s="139" t="str">
        <f>+'3381'!C14</f>
        <v xml:space="preserve"> - </v>
      </c>
      <c r="C53" s="139" t="str">
        <f>+'3381'!C24</f>
        <v xml:space="preserve"> - </v>
      </c>
      <c r="D53" s="139" t="str">
        <f>+'3381'!C34</f>
        <v xml:space="preserve"> - </v>
      </c>
      <c r="E53" s="139" t="str">
        <f>+'3381'!C44</f>
        <v xml:space="preserve"> - </v>
      </c>
      <c r="F53" s="33"/>
      <c r="G53" s="60"/>
      <c r="I53" s="21"/>
      <c r="J53" s="21"/>
      <c r="K53" s="21"/>
      <c r="L53" s="1"/>
    </row>
    <row r="54" spans="1:12" x14ac:dyDescent="0.25">
      <c r="A54" s="83" t="s">
        <v>5</v>
      </c>
      <c r="B54" s="139" t="str">
        <f>+'3381'!C15</f>
        <v xml:space="preserve"> - </v>
      </c>
      <c r="C54" s="139" t="str">
        <f>+'3381'!C25</f>
        <v xml:space="preserve"> - </v>
      </c>
      <c r="D54" s="139" t="str">
        <f>+'3381'!C35</f>
        <v xml:space="preserve"> - </v>
      </c>
      <c r="E54" s="139" t="str">
        <f>+'3381'!C45</f>
        <v>labil</v>
      </c>
      <c r="F54" s="34"/>
      <c r="G54" s="60"/>
      <c r="I54" s="17"/>
      <c r="J54" s="17"/>
      <c r="K54" s="17"/>
      <c r="L54" s="1"/>
    </row>
    <row r="55" spans="1:12" x14ac:dyDescent="0.25">
      <c r="A55" s="84" t="s">
        <v>46</v>
      </c>
      <c r="B55" s="139" t="str">
        <f>+'3381'!C16</f>
        <v xml:space="preserve"> - </v>
      </c>
      <c r="C55" s="139" t="str">
        <f>+'3381'!C26</f>
        <v>uneben</v>
      </c>
      <c r="D55" s="139" t="str">
        <f>+'3381'!C36</f>
        <v>uneben</v>
      </c>
      <c r="E55" s="139" t="str">
        <f>+'3381'!C46</f>
        <v>uneben</v>
      </c>
      <c r="F55" s="34"/>
      <c r="G55" s="60"/>
      <c r="I55" s="28"/>
      <c r="J55" s="28"/>
      <c r="K55" s="28"/>
      <c r="L55" s="1"/>
    </row>
    <row r="56" spans="1:12" x14ac:dyDescent="0.25">
      <c r="A56" s="83" t="s">
        <v>28</v>
      </c>
      <c r="B56" s="139" t="str">
        <f>+'3381'!C17</f>
        <v>5 bis 25</v>
      </c>
      <c r="C56" s="139" t="str">
        <f>+'3381'!C27</f>
        <v>bis 50</v>
      </c>
      <c r="D56" s="139" t="str">
        <f>+'3381'!C37</f>
        <v>&gt; 50</v>
      </c>
      <c r="E56" s="139" t="str">
        <f>+'3381'!C47</f>
        <v>&gt; 50</v>
      </c>
      <c r="F56" s="33" t="s">
        <v>25</v>
      </c>
      <c r="G56" s="60"/>
      <c r="H56" s="14"/>
      <c r="I56" s="29"/>
      <c r="J56" s="29"/>
      <c r="K56" s="29"/>
      <c r="L56" s="1"/>
    </row>
    <row r="57" spans="1:12" x14ac:dyDescent="0.25">
      <c r="A57" s="84" t="s">
        <v>4</v>
      </c>
      <c r="B57" s="139" t="str">
        <f>+'3381'!C18</f>
        <v>20 bis 40</v>
      </c>
      <c r="C57" s="139" t="str">
        <f>+'3381'!C28</f>
        <v>20 bis 40</v>
      </c>
      <c r="D57" s="139" t="str">
        <f>+'3381'!C38</f>
        <v>20 bis 40</v>
      </c>
      <c r="E57" s="139" t="str">
        <f>+'3381'!C48</f>
        <v>&gt; 40</v>
      </c>
      <c r="F57" s="33" t="s">
        <v>19</v>
      </c>
      <c r="G57" s="60"/>
      <c r="I57" s="17"/>
      <c r="J57" s="17"/>
      <c r="K57" s="17"/>
      <c r="L57" s="1"/>
    </row>
    <row r="58" spans="1:12" x14ac:dyDescent="0.25">
      <c r="A58" s="84" t="s">
        <v>29</v>
      </c>
      <c r="B58" s="139">
        <f>+'3381'!C19</f>
        <v>5</v>
      </c>
      <c r="C58" s="139" t="str">
        <f>+'3381'!C29</f>
        <v>&gt; 5</v>
      </c>
      <c r="D58" s="139" t="str">
        <f>+'3381'!C39</f>
        <v>1 bis 5</v>
      </c>
      <c r="E58" s="139" t="str">
        <f>+'3381'!C49</f>
        <v>&lt; 1</v>
      </c>
      <c r="F58" s="33" t="s">
        <v>32</v>
      </c>
      <c r="G58" s="60"/>
      <c r="I58" s="17"/>
      <c r="J58" s="17"/>
      <c r="K58" s="17"/>
      <c r="L58" s="1"/>
    </row>
    <row r="59" spans="1:12" x14ac:dyDescent="0.25">
      <c r="A59" s="84" t="s">
        <v>31</v>
      </c>
      <c r="B59" s="139">
        <f>+'3381'!C20</f>
        <v>0</v>
      </c>
      <c r="C59" s="139">
        <f>+'3381'!C30</f>
        <v>3</v>
      </c>
      <c r="D59" s="139">
        <f>+'3381'!C40</f>
        <v>3</v>
      </c>
      <c r="E59" s="139">
        <f>+'3381'!C50</f>
        <v>3</v>
      </c>
      <c r="F59" s="33" t="s">
        <v>17</v>
      </c>
      <c r="G59" s="60"/>
      <c r="I59" s="5"/>
      <c r="J59" s="1"/>
      <c r="K59" s="1"/>
      <c r="L59" s="1"/>
    </row>
    <row r="60" spans="1:12" x14ac:dyDescent="0.25">
      <c r="A60" s="85" t="s">
        <v>35</v>
      </c>
      <c r="B60" s="140" t="str">
        <f>+'3381'!C21</f>
        <v xml:space="preserve"> - </v>
      </c>
      <c r="C60" s="140" t="str">
        <f>+'3381'!C31</f>
        <v xml:space="preserve"> - </v>
      </c>
      <c r="D60" s="140" t="str">
        <f>+'3381'!C41</f>
        <v xml:space="preserve"> - </v>
      </c>
      <c r="E60" s="140" t="str">
        <f>+'3381'!C51</f>
        <v xml:space="preserve"> - </v>
      </c>
      <c r="F60" s="35" t="s">
        <v>36</v>
      </c>
      <c r="G60" s="62"/>
      <c r="I60" s="1"/>
      <c r="J60" s="1"/>
      <c r="K60" s="1"/>
      <c r="L60" s="1"/>
    </row>
    <row r="61" spans="1:12" s="410" customFormat="1" ht="17.25" customHeight="1" thickBot="1" x14ac:dyDescent="0.3">
      <c r="A61" s="526"/>
      <c r="B61" s="527">
        <f>+'3381'!G12</f>
        <v>75.319999999999993</v>
      </c>
      <c r="C61" s="527">
        <f>+'3381'!G22</f>
        <v>469.99679999999995</v>
      </c>
      <c r="D61" s="527">
        <f>+'3381'!G32</f>
        <v>1579.1892480000001</v>
      </c>
      <c r="E61" s="527">
        <f>+'3381'!G42</f>
        <v>1902.5470464</v>
      </c>
      <c r="F61" s="528"/>
      <c r="G61" s="529"/>
    </row>
    <row r="62" spans="1:12" ht="12.75" customHeight="1" x14ac:dyDescent="0.25"/>
    <row r="63" spans="1:12" ht="12.75" customHeight="1" thickBot="1" x14ac:dyDescent="0.3"/>
    <row r="64" spans="1:12" ht="12.75" customHeight="1" x14ac:dyDescent="0.25">
      <c r="A64" s="385" t="s">
        <v>328</v>
      </c>
      <c r="B64" s="180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187</v>
      </c>
      <c r="B65" s="181">
        <f>B25+B61+B49+B37</f>
        <v>224.85440000000003</v>
      </c>
      <c r="C65" s="181">
        <f>C25+C61+C49+C37</f>
        <v>812.03249216000006</v>
      </c>
      <c r="D65" s="181">
        <f>D25+D61+D49+D37</f>
        <v>2494.3753411200005</v>
      </c>
      <c r="E65" s="181">
        <f>E25+E61+E49+E37</f>
        <v>3079.0033789632002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22.485440000000004</v>
      </c>
      <c r="C68" s="185">
        <f>+C65*A68</f>
        <v>81.203249216000017</v>
      </c>
      <c r="D68" s="185">
        <f>+D65*A68</f>
        <v>249.43753411200007</v>
      </c>
      <c r="E68" s="185">
        <f>+E65*A68</f>
        <v>307.90033789632002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287</v>
      </c>
      <c r="D74" s="204">
        <f>IF(C74=B15,B25,IF(C74=C15,C25,IF(C74=D15,D25,IF(C74=E15,E25,"Fehler"))))</f>
        <v>72.52000000000001</v>
      </c>
      <c r="E74" s="204">
        <f>+D74*B74</f>
        <v>72.52000000000001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/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287</v>
      </c>
      <c r="D76" s="204">
        <f>IF(C76=B27,B37,IF(C76=C27,C37,IF(C76=D27,D37,IF(C76=E27,E37,"Fehler"))))</f>
        <v>35.422400000000003</v>
      </c>
      <c r="E76" s="204">
        <f>+D76*B76</f>
        <v>35.422400000000003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/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287</v>
      </c>
      <c r="D78" s="204">
        <f>IF(C78=B39,B49,IF(C78=C39,C49,IF(C78=D39,D49,IF(C78=E39,E49,"Fehler"))))</f>
        <v>41.591999999999999</v>
      </c>
      <c r="E78" s="204">
        <f>+D78*B78</f>
        <v>41.591999999999999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/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287</v>
      </c>
      <c r="D80" s="204">
        <f>IF(C80=B51,B61,IF(C80=C51,C61,IF(C80=D51,D61,IF(C80=E51,E61,"Fehler"))))</f>
        <v>75.319999999999993</v>
      </c>
      <c r="E80" s="204">
        <f>+D80*B80</f>
        <v>75.319999999999993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82" t="s">
        <v>329</v>
      </c>
      <c r="B82" s="1"/>
      <c r="C82" s="193" t="s">
        <v>309</v>
      </c>
      <c r="D82" s="192"/>
      <c r="E82" s="206">
        <f>+E78+E76+E74+E80</f>
        <v>224.8544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311</v>
      </c>
      <c r="D83" s="94"/>
      <c r="E83" s="203">
        <f>+E82*A83</f>
        <v>22.485440000000001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90" orientation="portrait" r:id="rId1"/>
    </customSheetView>
    <customSheetView guid="{BCF61E25-243C-4CAA-8913-0F558945A257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90" orientation="portrait" r:id="rId2"/>
    </customSheetView>
  </customSheetViews>
  <mergeCells count="4">
    <mergeCell ref="B14:F14"/>
    <mergeCell ref="B38:F38"/>
    <mergeCell ref="B50:F50"/>
    <mergeCell ref="B26:F26"/>
  </mergeCells>
  <conditionalFormatting sqref="B15">
    <cfRule type="cellIs" dxfId="135" priority="32" stopIfTrue="1" operator="equal">
      <formula>$B$15</formula>
    </cfRule>
  </conditionalFormatting>
  <conditionalFormatting sqref="C15">
    <cfRule type="cellIs" dxfId="134" priority="31" stopIfTrue="1" operator="equal">
      <formula>$C$15</formula>
    </cfRule>
  </conditionalFormatting>
  <conditionalFormatting sqref="D15">
    <cfRule type="cellIs" dxfId="133" priority="30" stopIfTrue="1" operator="equal">
      <formula>$D$15</formula>
    </cfRule>
  </conditionalFormatting>
  <conditionalFormatting sqref="E15">
    <cfRule type="cellIs" dxfId="132" priority="29" stopIfTrue="1" operator="equal">
      <formula>$E$15</formula>
    </cfRule>
  </conditionalFormatting>
  <conditionalFormatting sqref="B27">
    <cfRule type="cellIs" dxfId="131" priority="28" stopIfTrue="1" operator="equal">
      <formula>$B$27</formula>
    </cfRule>
  </conditionalFormatting>
  <conditionalFormatting sqref="C27">
    <cfRule type="cellIs" dxfId="130" priority="27" stopIfTrue="1" operator="equal">
      <formula>$C$27</formula>
    </cfRule>
  </conditionalFormatting>
  <conditionalFormatting sqref="D27">
    <cfRule type="cellIs" dxfId="129" priority="26" stopIfTrue="1" operator="equal">
      <formula>$D$27</formula>
    </cfRule>
  </conditionalFormatting>
  <conditionalFormatting sqref="E27">
    <cfRule type="cellIs" dxfId="128" priority="25" stopIfTrue="1" operator="equal">
      <formula>$E$27</formula>
    </cfRule>
  </conditionalFormatting>
  <conditionalFormatting sqref="B39">
    <cfRule type="cellIs" dxfId="127" priority="24" stopIfTrue="1" operator="equal">
      <formula>$B$39</formula>
    </cfRule>
  </conditionalFormatting>
  <conditionalFormatting sqref="C39">
    <cfRule type="cellIs" dxfId="126" priority="23" stopIfTrue="1" operator="equal">
      <formula>$C$39</formula>
    </cfRule>
  </conditionalFormatting>
  <conditionalFormatting sqref="D39">
    <cfRule type="cellIs" dxfId="125" priority="22" stopIfTrue="1" operator="equal">
      <formula>$D$39</formula>
    </cfRule>
  </conditionalFormatting>
  <conditionalFormatting sqref="E39">
    <cfRule type="cellIs" dxfId="124" priority="21" stopIfTrue="1" operator="equal">
      <formula>$E$39</formula>
    </cfRule>
  </conditionalFormatting>
  <conditionalFormatting sqref="B51">
    <cfRule type="cellIs" dxfId="123" priority="20" stopIfTrue="1" operator="equal">
      <formula>$B$51</formula>
    </cfRule>
  </conditionalFormatting>
  <conditionalFormatting sqref="C51">
    <cfRule type="cellIs" dxfId="122" priority="19" stopIfTrue="1" operator="equal">
      <formula>$C$51</formula>
    </cfRule>
  </conditionalFormatting>
  <conditionalFormatting sqref="D51">
    <cfRule type="cellIs" dxfId="121" priority="18" stopIfTrue="1" operator="equal">
      <formula>$D$51</formula>
    </cfRule>
  </conditionalFormatting>
  <conditionalFormatting sqref="E51">
    <cfRule type="cellIs" dxfId="120" priority="17" stopIfTrue="1" operator="equal">
      <formula>$E$51</formula>
    </cfRule>
  </conditionalFormatting>
  <conditionalFormatting sqref="C74">
    <cfRule type="cellIs" dxfId="119" priority="13" stopIfTrue="1" operator="equal">
      <formula>$E$15</formula>
    </cfRule>
    <cfRule type="cellIs" dxfId="118" priority="14" stopIfTrue="1" operator="equal">
      <formula>$D$15</formula>
    </cfRule>
    <cfRule type="cellIs" dxfId="117" priority="15" stopIfTrue="1" operator="equal">
      <formula>$C$15</formula>
    </cfRule>
    <cfRule type="cellIs" dxfId="116" priority="16" stopIfTrue="1" operator="equal">
      <formula>$B$15</formula>
    </cfRule>
  </conditionalFormatting>
  <conditionalFormatting sqref="C76">
    <cfRule type="cellIs" dxfId="115" priority="9" stopIfTrue="1" operator="equal">
      <formula>$E$27</formula>
    </cfRule>
    <cfRule type="cellIs" dxfId="114" priority="10" stopIfTrue="1" operator="equal">
      <formula>$D$27</formula>
    </cfRule>
    <cfRule type="cellIs" dxfId="113" priority="11" stopIfTrue="1" operator="equal">
      <formula>$C$27</formula>
    </cfRule>
    <cfRule type="cellIs" dxfId="112" priority="12" stopIfTrue="1" operator="equal">
      <formula>$B$27</formula>
    </cfRule>
  </conditionalFormatting>
  <conditionalFormatting sqref="C78">
    <cfRule type="cellIs" dxfId="111" priority="5" stopIfTrue="1" operator="equal">
      <formula>$E$39</formula>
    </cfRule>
    <cfRule type="cellIs" dxfId="110" priority="6" stopIfTrue="1" operator="equal">
      <formula>$D$39</formula>
    </cfRule>
    <cfRule type="cellIs" dxfId="109" priority="7" stopIfTrue="1" operator="equal">
      <formula>$C$39</formula>
    </cfRule>
    <cfRule type="cellIs" dxfId="108" priority="8" stopIfTrue="1" operator="equal">
      <formula>$B$39</formula>
    </cfRule>
  </conditionalFormatting>
  <conditionalFormatting sqref="C80">
    <cfRule type="cellIs" dxfId="107" priority="1" stopIfTrue="1" operator="equal">
      <formula>$E$51</formula>
    </cfRule>
    <cfRule type="cellIs" dxfId="106" priority="2" stopIfTrue="1" operator="equal">
      <formula>$D$51</formula>
    </cfRule>
    <cfRule type="cellIs" dxfId="105" priority="3" stopIfTrue="1" operator="equal">
      <formula>$C$51</formula>
    </cfRule>
    <cfRule type="cellIs" dxfId="104" priority="4" stopIfTrue="1" operator="equal">
      <formula>$B$51</formula>
    </cfRule>
  </conditionalFormatting>
  <dataValidations count="4">
    <dataValidation type="list" allowBlank="1" showInputMessage="1" showErrorMessage="1" sqref="C74">
      <formula1>$B$15:$E$15</formula1>
    </dataValidation>
    <dataValidation type="list" allowBlank="1" showInputMessage="1" showErrorMessage="1" sqref="C76">
      <formula1>$B$27:$E$27</formula1>
    </dataValidation>
    <dataValidation type="list" allowBlank="1" showInputMessage="1" showErrorMessage="1" sqref="C78">
      <formula1>$B$39:$E$39</formula1>
    </dataValidation>
    <dataValidation type="list" allowBlank="1" showInputMessage="1" showErrorMessage="1" sqref="C80">
      <formula1>$B$51:$E$51</formula1>
    </dataValidation>
  </dataValidations>
  <pageMargins left="0.70866141732283472" right="0.70866141732283472" top="0.78740157480314965" bottom="0.78740157480314965" header="0.31496062992125984" footer="0.31496062992125984"/>
  <pageSetup paperSize="9" scale="90" orientation="portrait" r:id="rId3"/>
  <ignoredErrors>
    <ignoredError sqref="G26 G38 G14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tabColor rgb="FFFFFF00"/>
    <pageSetUpPr fitToPage="1"/>
  </sheetPr>
  <dimension ref="A1:O103"/>
  <sheetViews>
    <sheetView showGridLines="0" showRowColHeaders="0" zoomScaleNormal="100" workbookViewId="0">
      <selection activeCell="A82" sqref="A82"/>
    </sheetView>
  </sheetViews>
  <sheetFormatPr baseColWidth="10" defaultRowHeight="13.2" x14ac:dyDescent="0.25"/>
  <cols>
    <col min="1" max="2" width="18.44140625" customWidth="1"/>
    <col min="3" max="3" width="20.44140625" customWidth="1"/>
    <col min="4" max="4" width="19.5546875" bestFit="1" customWidth="1"/>
    <col min="5" max="5" width="18.44140625" customWidth="1"/>
    <col min="6" max="7" width="5.88671875" customWidth="1"/>
  </cols>
  <sheetData>
    <row r="1" spans="1:7" x14ac:dyDescent="0.25">
      <c r="A1" s="207" t="s">
        <v>238</v>
      </c>
      <c r="B1" s="208"/>
      <c r="C1" s="209"/>
      <c r="D1" s="209"/>
      <c r="E1" s="209"/>
      <c r="F1" s="210" t="s">
        <v>7</v>
      </c>
      <c r="G1" s="211"/>
    </row>
    <row r="2" spans="1:7" x14ac:dyDescent="0.25">
      <c r="A2" s="212"/>
      <c r="B2" s="213"/>
      <c r="C2" s="214"/>
      <c r="D2" s="214"/>
      <c r="E2" s="214"/>
      <c r="F2" s="214"/>
      <c r="G2" s="215"/>
    </row>
    <row r="3" spans="1:7" x14ac:dyDescent="0.25">
      <c r="A3" s="216" t="s">
        <v>8</v>
      </c>
      <c r="B3" s="217" t="s">
        <v>102</v>
      </c>
      <c r="C3" s="217"/>
      <c r="D3" s="214"/>
      <c r="E3" s="214"/>
      <c r="F3" s="218"/>
      <c r="G3" s="215"/>
    </row>
    <row r="4" spans="1:7" x14ac:dyDescent="0.25">
      <c r="A4" s="219"/>
      <c r="B4" s="220" t="s">
        <v>185</v>
      </c>
      <c r="C4" s="220"/>
      <c r="D4" s="213"/>
      <c r="E4" s="213"/>
      <c r="F4" s="213"/>
      <c r="G4" s="221"/>
    </row>
    <row r="5" spans="1:7" ht="18.75" customHeight="1" x14ac:dyDescent="0.25">
      <c r="A5" s="216" t="s">
        <v>10</v>
      </c>
      <c r="B5" s="217" t="s">
        <v>138</v>
      </c>
      <c r="C5" s="217"/>
      <c r="D5" s="214"/>
      <c r="E5" s="214"/>
      <c r="F5" s="218"/>
      <c r="G5" s="215"/>
    </row>
    <row r="6" spans="1:7" x14ac:dyDescent="0.25">
      <c r="A6" s="216"/>
      <c r="B6" s="223" t="s">
        <v>139</v>
      </c>
      <c r="C6" s="223"/>
      <c r="D6" s="214"/>
      <c r="E6" s="214"/>
      <c r="F6" s="218"/>
      <c r="G6" s="215"/>
    </row>
    <row r="7" spans="1:7" ht="19.5" customHeight="1" x14ac:dyDescent="0.25">
      <c r="A7" s="216" t="s">
        <v>12</v>
      </c>
      <c r="B7" s="217" t="s">
        <v>76</v>
      </c>
      <c r="C7" s="217"/>
      <c r="D7" s="214"/>
      <c r="E7" s="214"/>
      <c r="F7" s="218"/>
      <c r="G7" s="215"/>
    </row>
    <row r="8" spans="1:7" x14ac:dyDescent="0.25">
      <c r="A8" s="216"/>
      <c r="B8" s="223" t="s">
        <v>170</v>
      </c>
      <c r="C8" s="223"/>
      <c r="D8" s="214"/>
      <c r="E8" s="214"/>
      <c r="F8" s="218"/>
      <c r="G8" s="215"/>
    </row>
    <row r="9" spans="1:7" ht="18.75" customHeight="1" x14ac:dyDescent="0.25">
      <c r="A9" s="224" t="s">
        <v>42</v>
      </c>
      <c r="B9" s="217" t="s">
        <v>111</v>
      </c>
      <c r="C9" s="217"/>
      <c r="D9" s="214"/>
      <c r="E9" s="214"/>
      <c r="F9" s="218"/>
      <c r="G9" s="215"/>
    </row>
    <row r="10" spans="1:7" x14ac:dyDescent="0.25">
      <c r="A10" s="216"/>
      <c r="B10" s="225" t="s">
        <v>189</v>
      </c>
      <c r="C10" s="225"/>
      <c r="D10" s="214"/>
      <c r="E10" s="214"/>
      <c r="F10" s="218"/>
      <c r="G10" s="215"/>
    </row>
    <row r="11" spans="1:7" ht="19.5" customHeight="1" x14ac:dyDescent="0.25">
      <c r="A11" s="224" t="s">
        <v>180</v>
      </c>
      <c r="B11" s="217" t="s">
        <v>119</v>
      </c>
      <c r="C11" s="217"/>
      <c r="D11" s="214"/>
      <c r="E11" s="214"/>
      <c r="F11" s="218"/>
      <c r="G11" s="215"/>
    </row>
    <row r="12" spans="1:7" x14ac:dyDescent="0.25">
      <c r="A12" s="216"/>
      <c r="B12" s="225" t="s">
        <v>190</v>
      </c>
      <c r="C12" s="225"/>
      <c r="D12" s="214"/>
      <c r="E12" s="214"/>
      <c r="F12" s="218"/>
      <c r="G12" s="215"/>
    </row>
    <row r="13" spans="1:7" x14ac:dyDescent="0.25">
      <c r="A13" s="226"/>
      <c r="B13" s="227"/>
      <c r="C13" s="228"/>
      <c r="D13" s="229"/>
      <c r="E13" s="229"/>
      <c r="F13" s="230"/>
      <c r="G13" s="231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3.8" thickBot="1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287" t="s">
        <v>8</v>
      </c>
      <c r="B16" s="595" t="s">
        <v>102</v>
      </c>
      <c r="C16" s="594"/>
      <c r="D16" s="594"/>
      <c r="E16" s="594"/>
      <c r="F16" s="594"/>
      <c r="G16" s="289" t="s">
        <v>188</v>
      </c>
    </row>
    <row r="17" spans="1:14" s="1" customFormat="1" x14ac:dyDescent="0.25">
      <c r="A17" s="59"/>
      <c r="B17" s="497" t="s">
        <v>287</v>
      </c>
      <c r="C17" s="498" t="s">
        <v>33</v>
      </c>
      <c r="D17" s="499" t="s">
        <v>6</v>
      </c>
      <c r="E17" s="500" t="s">
        <v>20</v>
      </c>
      <c r="F17" s="18"/>
      <c r="G17" s="60"/>
    </row>
    <row r="18" spans="1:14" x14ac:dyDescent="0.25">
      <c r="A18" s="83" t="s">
        <v>26</v>
      </c>
      <c r="B18" s="137" t="str">
        <f>+'119'!C14</f>
        <v xml:space="preserve"> - </v>
      </c>
      <c r="C18" s="137" t="str">
        <f>+'119'!C24</f>
        <v xml:space="preserve"> - </v>
      </c>
      <c r="D18" s="137" t="str">
        <f>+'119'!C34</f>
        <v xml:space="preserve"> - </v>
      </c>
      <c r="E18" s="137" t="str">
        <f>+'119'!C44</f>
        <v>ab 35</v>
      </c>
      <c r="F18" s="33" t="s">
        <v>19</v>
      </c>
      <c r="G18" s="60"/>
      <c r="H18" s="14"/>
      <c r="I18" s="17"/>
      <c r="J18" s="17"/>
      <c r="K18" s="21"/>
      <c r="L18" s="1"/>
    </row>
    <row r="19" spans="1:14" x14ac:dyDescent="0.25">
      <c r="A19" s="84" t="s">
        <v>100</v>
      </c>
      <c r="B19" s="139" t="str">
        <f>+'119'!C15</f>
        <v xml:space="preserve"> - </v>
      </c>
      <c r="C19" s="139" t="str">
        <f>+'119'!C25</f>
        <v xml:space="preserve"> - </v>
      </c>
      <c r="D19" s="139" t="str">
        <f>+'119'!C35</f>
        <v>hoch</v>
      </c>
      <c r="E19" s="139" t="str">
        <f>+'119'!C45</f>
        <v>hoch</v>
      </c>
      <c r="F19" s="33"/>
      <c r="G19" s="60"/>
      <c r="I19" s="17"/>
      <c r="J19" s="17"/>
      <c r="K19" s="17"/>
      <c r="L19" s="1"/>
    </row>
    <row r="20" spans="1:14" x14ac:dyDescent="0.25">
      <c r="A20" s="83" t="s">
        <v>5</v>
      </c>
      <c r="B20" s="139" t="str">
        <f>+'119'!C16</f>
        <v xml:space="preserve"> - </v>
      </c>
      <c r="C20" s="139" t="str">
        <f>+'119'!C26</f>
        <v xml:space="preserve"> - </v>
      </c>
      <c r="D20" s="139" t="str">
        <f>+'119'!C36</f>
        <v>labil</v>
      </c>
      <c r="E20" s="139" t="str">
        <f>+'119'!C46</f>
        <v xml:space="preserve"> - </v>
      </c>
      <c r="F20" s="34"/>
      <c r="G20" s="60"/>
      <c r="I20" s="21"/>
      <c r="J20" s="21"/>
      <c r="K20" s="21"/>
      <c r="L20" s="1"/>
    </row>
    <row r="21" spans="1:14" x14ac:dyDescent="0.25">
      <c r="A21" s="84" t="s">
        <v>46</v>
      </c>
      <c r="B21" s="139" t="str">
        <f>+'119'!C17</f>
        <v xml:space="preserve"> - </v>
      </c>
      <c r="C21" s="139" t="str">
        <f>+'119'!C27</f>
        <v xml:space="preserve"> - </v>
      </c>
      <c r="D21" s="139" t="str">
        <f>+'119'!C37</f>
        <v>sehr uneben</v>
      </c>
      <c r="E21" s="139" t="str">
        <f>+'119'!C47</f>
        <v>sehr uneben</v>
      </c>
      <c r="F21" s="34"/>
      <c r="G21" s="60"/>
      <c r="H21" s="44"/>
      <c r="I21" s="21"/>
      <c r="J21" s="21"/>
      <c r="K21" s="21"/>
      <c r="L21" s="1"/>
    </row>
    <row r="22" spans="1:14" x14ac:dyDescent="0.25">
      <c r="A22" s="83" t="s">
        <v>28</v>
      </c>
      <c r="B22" s="139" t="str">
        <f>+'119'!C18</f>
        <v>50 bis 100</v>
      </c>
      <c r="C22" s="139" t="str">
        <f>+'119'!C28</f>
        <v>50 bis 100</v>
      </c>
      <c r="D22" s="139" t="str">
        <f>+'119'!C38</f>
        <v>50 bis 150</v>
      </c>
      <c r="E22" s="139" t="str">
        <f>+'119'!C48</f>
        <v>50 bis 150</v>
      </c>
      <c r="F22" s="33" t="s">
        <v>25</v>
      </c>
      <c r="G22" s="60"/>
      <c r="I22" s="21"/>
      <c r="J22" s="21"/>
      <c r="K22" s="21"/>
      <c r="L22" s="1"/>
    </row>
    <row r="23" spans="1:14" x14ac:dyDescent="0.25">
      <c r="A23" s="84" t="s">
        <v>4</v>
      </c>
      <c r="B23" s="139" t="str">
        <f>+'119'!C19</f>
        <v xml:space="preserve"> - </v>
      </c>
      <c r="C23" s="139" t="str">
        <f>+'119'!C29</f>
        <v xml:space="preserve"> - </v>
      </c>
      <c r="D23" s="139" t="str">
        <f>+'119'!C39</f>
        <v xml:space="preserve"> - </v>
      </c>
      <c r="E23" s="139" t="str">
        <f>+'119'!C49</f>
        <v xml:space="preserve"> - </v>
      </c>
      <c r="F23" s="33" t="s">
        <v>19</v>
      </c>
      <c r="G23" s="60"/>
      <c r="I23" s="28"/>
      <c r="J23" s="28"/>
      <c r="K23" s="28"/>
      <c r="L23" s="1"/>
    </row>
    <row r="24" spans="1:14" x14ac:dyDescent="0.25">
      <c r="A24" s="84" t="s">
        <v>29</v>
      </c>
      <c r="B24" s="139">
        <f>+'119'!C20</f>
        <v>10</v>
      </c>
      <c r="C24" s="139" t="str">
        <f>+'119'!C30</f>
        <v>&lt; 5</v>
      </c>
      <c r="D24" s="139" t="str">
        <f>+'119'!C40</f>
        <v>1 bis 5</v>
      </c>
      <c r="E24" s="139" t="str">
        <f>+'119'!C50</f>
        <v>&lt; 1</v>
      </c>
      <c r="F24" s="33" t="s">
        <v>32</v>
      </c>
      <c r="G24" s="60"/>
      <c r="H24" s="41"/>
      <c r="I24" s="29"/>
      <c r="J24" s="29"/>
      <c r="K24" s="29"/>
      <c r="L24" s="1"/>
    </row>
    <row r="25" spans="1:14" x14ac:dyDescent="0.25">
      <c r="A25" s="84" t="s">
        <v>31</v>
      </c>
      <c r="B25" s="139" t="str">
        <f>+'119'!C21</f>
        <v xml:space="preserve"> - </v>
      </c>
      <c r="C25" s="139" t="str">
        <f>+'119'!C31</f>
        <v xml:space="preserve"> - </v>
      </c>
      <c r="D25" s="139" t="str">
        <f>+'119'!C41</f>
        <v xml:space="preserve"> - </v>
      </c>
      <c r="E25" s="139" t="str">
        <f>+'119'!C51</f>
        <v xml:space="preserve"> - </v>
      </c>
      <c r="F25" s="33" t="s">
        <v>17</v>
      </c>
      <c r="G25" s="60"/>
      <c r="I25" s="37"/>
      <c r="J25" s="17"/>
      <c r="K25" s="17"/>
      <c r="L25" s="1"/>
    </row>
    <row r="26" spans="1:14" ht="13.8" thickBot="1" x14ac:dyDescent="0.3">
      <c r="A26" s="85" t="s">
        <v>35</v>
      </c>
      <c r="B26" s="143">
        <f>+'119'!C22</f>
        <v>2.4</v>
      </c>
      <c r="C26" s="143">
        <f>+'119'!C32</f>
        <v>2.4</v>
      </c>
      <c r="D26" s="143">
        <f>+'119'!C42</f>
        <v>2.4</v>
      </c>
      <c r="E26" s="143">
        <f>+'119'!C52</f>
        <v>2.4</v>
      </c>
      <c r="F26" s="35" t="s">
        <v>36</v>
      </c>
      <c r="G26" s="62"/>
      <c r="I26" s="17"/>
      <c r="J26" s="17"/>
      <c r="K26" s="21"/>
      <c r="L26" s="1"/>
    </row>
    <row r="27" spans="1:14" s="410" customFormat="1" ht="17.25" customHeight="1" x14ac:dyDescent="0.25">
      <c r="A27" s="514"/>
      <c r="B27" s="516">
        <f>+'119'!G13</f>
        <v>72.52000000000001</v>
      </c>
      <c r="C27" s="516">
        <f>+'119'!G23</f>
        <v>72.52000000000001</v>
      </c>
      <c r="D27" s="516">
        <f>+'119'!G33</f>
        <v>468.36316800000009</v>
      </c>
      <c r="E27" s="516">
        <f>+'119'!G43</f>
        <v>488.72678400000007</v>
      </c>
      <c r="F27" s="477"/>
      <c r="G27" s="517"/>
      <c r="I27" s="442"/>
      <c r="J27" s="442"/>
      <c r="K27" s="442"/>
      <c r="L27" s="442"/>
    </row>
    <row r="28" spans="1:14" x14ac:dyDescent="0.25">
      <c r="A28" s="272" t="s">
        <v>10</v>
      </c>
      <c r="B28" s="600" t="s">
        <v>138</v>
      </c>
      <c r="C28" s="592"/>
      <c r="D28" s="592"/>
      <c r="E28" s="592"/>
      <c r="F28" s="592"/>
      <c r="G28" s="290" t="s">
        <v>140</v>
      </c>
      <c r="I28" s="1"/>
      <c r="J28" s="5"/>
      <c r="K28" s="1"/>
      <c r="L28" s="1"/>
    </row>
    <row r="29" spans="1:14" s="1" customFormat="1" x14ac:dyDescent="0.25">
      <c r="A29" s="59"/>
      <c r="B29" s="497" t="s">
        <v>287</v>
      </c>
      <c r="C29" s="498" t="s">
        <v>33</v>
      </c>
      <c r="D29" s="499" t="s">
        <v>6</v>
      </c>
      <c r="E29" s="500" t="s">
        <v>20</v>
      </c>
      <c r="F29" s="18"/>
      <c r="G29" s="60"/>
      <c r="I29" s="17"/>
      <c r="J29" s="17"/>
      <c r="K29" s="21"/>
    </row>
    <row r="30" spans="1:14" x14ac:dyDescent="0.25">
      <c r="A30" s="83" t="s">
        <v>26</v>
      </c>
      <c r="B30" s="137" t="str">
        <f>+'312'!C12</f>
        <v xml:space="preserve"> - </v>
      </c>
      <c r="C30" s="137" t="str">
        <f>+'312'!C22</f>
        <v xml:space="preserve"> - </v>
      </c>
      <c r="D30" s="137" t="str">
        <f>+'312'!C32</f>
        <v xml:space="preserve"> - </v>
      </c>
      <c r="E30" s="137" t="str">
        <f>+'312'!C42</f>
        <v>ab 35</v>
      </c>
      <c r="F30" s="33" t="s">
        <v>19</v>
      </c>
      <c r="G30" s="60"/>
      <c r="H30" s="41"/>
      <c r="I30" s="17"/>
      <c r="J30" s="21"/>
      <c r="K30" s="21"/>
      <c r="L30" s="1"/>
    </row>
    <row r="31" spans="1:14" x14ac:dyDescent="0.25">
      <c r="A31" s="84" t="s">
        <v>100</v>
      </c>
      <c r="B31" s="139" t="str">
        <f>+'312'!C13</f>
        <v xml:space="preserve"> - </v>
      </c>
      <c r="C31" s="139" t="str">
        <f>+'312'!C23</f>
        <v xml:space="preserve"> - </v>
      </c>
      <c r="D31" s="139" t="str">
        <f>+'312'!C33</f>
        <v>hoch</v>
      </c>
      <c r="E31" s="139" t="str">
        <f>+'312'!C43</f>
        <v>hoch</v>
      </c>
      <c r="F31" s="33"/>
      <c r="G31" s="60"/>
      <c r="I31" s="21"/>
      <c r="J31" s="21"/>
      <c r="K31" s="21"/>
      <c r="L31" s="1"/>
    </row>
    <row r="32" spans="1:14" x14ac:dyDescent="0.25">
      <c r="A32" s="83" t="s">
        <v>5</v>
      </c>
      <c r="B32" s="139" t="str">
        <f>+'312'!C14</f>
        <v xml:space="preserve"> - </v>
      </c>
      <c r="C32" s="139" t="str">
        <f>+'312'!C24</f>
        <v>labil</v>
      </c>
      <c r="D32" s="139" t="str">
        <f>+'312'!C34</f>
        <v>labil</v>
      </c>
      <c r="E32" s="139" t="str">
        <f>+'312'!C44</f>
        <v>labil</v>
      </c>
      <c r="F32" s="34"/>
      <c r="G32" s="60"/>
      <c r="H32" s="17"/>
      <c r="I32" s="27"/>
      <c r="J32" s="17"/>
      <c r="K32" s="51"/>
      <c r="L32" s="1"/>
      <c r="M32" s="1"/>
      <c r="N32" s="1"/>
    </row>
    <row r="33" spans="1:13" x14ac:dyDescent="0.25">
      <c r="A33" s="84" t="s">
        <v>46</v>
      </c>
      <c r="B33" s="139" t="str">
        <f>+'312'!C15</f>
        <v xml:space="preserve"> - </v>
      </c>
      <c r="C33" s="139" t="str">
        <f>+'312'!C25</f>
        <v>uneben</v>
      </c>
      <c r="D33" s="139" t="str">
        <f>+'312'!C35</f>
        <v>uneben</v>
      </c>
      <c r="E33" s="139" t="str">
        <f>+'312'!C45</f>
        <v>uneben</v>
      </c>
      <c r="F33" s="34"/>
      <c r="G33" s="60"/>
      <c r="H33" s="44"/>
      <c r="I33" s="17"/>
      <c r="J33" s="46"/>
      <c r="K33" s="46"/>
      <c r="L33" s="1"/>
    </row>
    <row r="34" spans="1:13" x14ac:dyDescent="0.25">
      <c r="A34" s="83" t="s">
        <v>28</v>
      </c>
      <c r="B34" s="139" t="str">
        <f>+'312'!C16</f>
        <v>bis 15</v>
      </c>
      <c r="C34" s="139" t="str">
        <f>+'312'!C26</f>
        <v>&lt; 70</v>
      </c>
      <c r="D34" s="139" t="str">
        <f>+'312'!C36</f>
        <v>&lt; 70</v>
      </c>
      <c r="E34" s="139" t="str">
        <f>+'312'!C46</f>
        <v>&gt; 70</v>
      </c>
      <c r="F34" s="33" t="s">
        <v>25</v>
      </c>
      <c r="G34" s="60"/>
      <c r="H34" s="41"/>
      <c r="I34" s="28"/>
      <c r="J34" s="47"/>
      <c r="K34" s="47"/>
      <c r="L34" s="1"/>
    </row>
    <row r="35" spans="1:13" x14ac:dyDescent="0.25">
      <c r="A35" s="84" t="s">
        <v>4</v>
      </c>
      <c r="B35" s="139" t="str">
        <f>+'312'!C17</f>
        <v xml:space="preserve"> - </v>
      </c>
      <c r="C35" s="139" t="str">
        <f>+'312'!C27</f>
        <v>&lt; 40</v>
      </c>
      <c r="D35" s="139" t="str">
        <f>+'312'!C37</f>
        <v>&lt; 40</v>
      </c>
      <c r="E35" s="139" t="str">
        <f>+'312'!C47</f>
        <v>40 bis 60</v>
      </c>
      <c r="F35" s="33" t="s">
        <v>19</v>
      </c>
      <c r="G35" s="60"/>
      <c r="I35" s="29"/>
      <c r="J35" s="48"/>
      <c r="K35" s="49"/>
      <c r="L35" s="1"/>
    </row>
    <row r="36" spans="1:13" x14ac:dyDescent="0.25">
      <c r="A36" s="84" t="s">
        <v>29</v>
      </c>
      <c r="B36" s="139">
        <f>+'312'!C18</f>
        <v>2</v>
      </c>
      <c r="C36" s="139" t="str">
        <f>+'312'!C28</f>
        <v>2 bis 5</v>
      </c>
      <c r="D36" s="139" t="str">
        <f>+'312'!C38</f>
        <v>1 bis 2</v>
      </c>
      <c r="E36" s="139" t="str">
        <f>+'312'!C48</f>
        <v>1 bis 2</v>
      </c>
      <c r="F36" s="33" t="s">
        <v>32</v>
      </c>
      <c r="G36" s="60"/>
      <c r="H36" s="41"/>
      <c r="I36" s="17"/>
      <c r="J36" s="21"/>
      <c r="K36" s="21"/>
      <c r="L36" s="1"/>
    </row>
    <row r="37" spans="1:13" x14ac:dyDescent="0.25">
      <c r="A37" s="84" t="s">
        <v>31</v>
      </c>
      <c r="B37" s="139" t="str">
        <f>+'312'!C19</f>
        <v xml:space="preserve"> - </v>
      </c>
      <c r="C37" s="139" t="str">
        <f>+'312'!C29</f>
        <v xml:space="preserve"> - </v>
      </c>
      <c r="D37" s="139" t="str">
        <f>+'312'!C39</f>
        <v xml:space="preserve"> - </v>
      </c>
      <c r="E37" s="139" t="str">
        <f>+'312'!C49</f>
        <v xml:space="preserve"> - </v>
      </c>
      <c r="F37" s="33" t="s">
        <v>17</v>
      </c>
      <c r="G37" s="60"/>
      <c r="I37" s="17"/>
      <c r="J37" s="17"/>
      <c r="K37" s="17"/>
      <c r="L37" s="1"/>
    </row>
    <row r="38" spans="1:13" ht="13.8" thickBot="1" x14ac:dyDescent="0.3">
      <c r="A38" s="85" t="s">
        <v>35</v>
      </c>
      <c r="B38" s="143">
        <f>+'312'!C20</f>
        <v>3.5</v>
      </c>
      <c r="C38" s="143">
        <f>+'312'!C30</f>
        <v>3.5</v>
      </c>
      <c r="D38" s="143">
        <f>+'312'!C40</f>
        <v>3.5</v>
      </c>
      <c r="E38" s="143">
        <f>+'312'!C50</f>
        <v>3.5</v>
      </c>
      <c r="F38" s="35" t="s">
        <v>36</v>
      </c>
      <c r="G38" s="62"/>
      <c r="I38" s="1"/>
      <c r="J38" s="1"/>
      <c r="K38" s="1"/>
      <c r="L38" s="1"/>
    </row>
    <row r="39" spans="1:13" s="410" customFormat="1" ht="17.25" customHeight="1" x14ac:dyDescent="0.25">
      <c r="A39" s="520"/>
      <c r="B39" s="537">
        <f>+'312'!G11</f>
        <v>35.422400000000003</v>
      </c>
      <c r="C39" s="537">
        <f>+'312'!G21</f>
        <v>105.36038656000004</v>
      </c>
      <c r="D39" s="522">
        <f>+'312'!G31</f>
        <v>200.58996672000004</v>
      </c>
      <c r="E39" s="522">
        <f>+'312'!G41</f>
        <v>367.62670264320013</v>
      </c>
      <c r="F39" s="524"/>
      <c r="G39" s="525"/>
    </row>
    <row r="40" spans="1:13" x14ac:dyDescent="0.25">
      <c r="A40" s="272" t="s">
        <v>12</v>
      </c>
      <c r="B40" s="600" t="s">
        <v>76</v>
      </c>
      <c r="C40" s="592"/>
      <c r="D40" s="592"/>
      <c r="E40" s="592"/>
      <c r="F40" s="592"/>
      <c r="G40" s="290" t="s">
        <v>171</v>
      </c>
    </row>
    <row r="41" spans="1:13" s="1" customFormat="1" x14ac:dyDescent="0.25">
      <c r="A41" s="59"/>
      <c r="B41" s="497" t="s">
        <v>287</v>
      </c>
      <c r="C41" s="498" t="s">
        <v>33</v>
      </c>
      <c r="D41" s="499" t="s">
        <v>6</v>
      </c>
      <c r="E41" s="500" t="s">
        <v>20</v>
      </c>
      <c r="F41" s="18"/>
      <c r="G41" s="60"/>
    </row>
    <row r="42" spans="1:13" x14ac:dyDescent="0.25">
      <c r="A42" s="83" t="s">
        <v>26</v>
      </c>
      <c r="B42" s="137" t="str">
        <f>+'323'!C14</f>
        <v xml:space="preserve"> - </v>
      </c>
      <c r="C42" s="137" t="str">
        <f>+'323'!C24</f>
        <v xml:space="preserve"> - </v>
      </c>
      <c r="D42" s="137" t="str">
        <f>+'323'!C34</f>
        <v>ab 35</v>
      </c>
      <c r="E42" s="137" t="str">
        <f>+'323'!C44</f>
        <v xml:space="preserve"> - </v>
      </c>
      <c r="F42" s="33" t="s">
        <v>19</v>
      </c>
      <c r="G42" s="60"/>
      <c r="I42" s="17"/>
      <c r="J42" s="17"/>
      <c r="K42" s="17"/>
      <c r="L42" s="72"/>
      <c r="M42" s="73"/>
    </row>
    <row r="43" spans="1:13" x14ac:dyDescent="0.25">
      <c r="A43" s="84" t="s">
        <v>100</v>
      </c>
      <c r="B43" s="139" t="str">
        <f>+'323'!C15</f>
        <v xml:space="preserve"> - </v>
      </c>
      <c r="C43" s="139" t="str">
        <f>+'323'!C25</f>
        <v xml:space="preserve"> - </v>
      </c>
      <c r="D43" s="139" t="str">
        <f>+'323'!C35</f>
        <v xml:space="preserve">hoch </v>
      </c>
      <c r="E43" s="139" t="str">
        <f>+'323'!C45</f>
        <v xml:space="preserve">hoch </v>
      </c>
      <c r="F43" s="33"/>
      <c r="G43" s="60"/>
      <c r="I43" s="21"/>
      <c r="J43" s="21"/>
      <c r="K43" s="21"/>
      <c r="L43" s="72"/>
    </row>
    <row r="44" spans="1:13" x14ac:dyDescent="0.25">
      <c r="A44" s="83" t="s">
        <v>5</v>
      </c>
      <c r="B44" s="139" t="str">
        <f>+'323'!C16</f>
        <v xml:space="preserve"> - </v>
      </c>
      <c r="C44" s="139" t="str">
        <f>+'323'!C26</f>
        <v>labil</v>
      </c>
      <c r="D44" s="139" t="str">
        <f>+'323'!C36</f>
        <v xml:space="preserve"> - </v>
      </c>
      <c r="E44" s="139" t="str">
        <f>+'323'!C46</f>
        <v>labil</v>
      </c>
      <c r="F44" s="34"/>
      <c r="G44" s="60"/>
      <c r="I44" s="21"/>
      <c r="J44" s="21"/>
      <c r="K44" s="21"/>
      <c r="L44" s="72"/>
    </row>
    <row r="45" spans="1:13" x14ac:dyDescent="0.25">
      <c r="A45" s="84" t="s">
        <v>46</v>
      </c>
      <c r="B45" s="139" t="str">
        <f>+'323'!C17</f>
        <v xml:space="preserve"> - </v>
      </c>
      <c r="C45" s="139" t="str">
        <f>+'323'!C27</f>
        <v>uneben</v>
      </c>
      <c r="D45" s="139" t="str">
        <f>+'323'!C37</f>
        <v>uneben</v>
      </c>
      <c r="E45" s="139" t="str">
        <f>+'323'!C47</f>
        <v>uneben</v>
      </c>
      <c r="F45" s="34"/>
      <c r="G45" s="60"/>
      <c r="I45" s="17"/>
      <c r="J45" s="17"/>
      <c r="K45" s="17"/>
      <c r="L45" s="72"/>
    </row>
    <row r="46" spans="1:13" x14ac:dyDescent="0.25">
      <c r="A46" s="83" t="s">
        <v>28</v>
      </c>
      <c r="B46" s="139">
        <f>+'323'!C18</f>
        <v>50</v>
      </c>
      <c r="C46" s="139" t="str">
        <f>+'323'!C28</f>
        <v>50 bis 100</v>
      </c>
      <c r="D46" s="139" t="str">
        <f>+'323'!C38</f>
        <v>50 bis 100</v>
      </c>
      <c r="E46" s="139" t="str">
        <f>+'323'!C48</f>
        <v>100 bis 150</v>
      </c>
      <c r="F46" s="33" t="s">
        <v>25</v>
      </c>
      <c r="G46" s="60"/>
      <c r="H46" s="14"/>
      <c r="I46" s="28"/>
      <c r="J46" s="28"/>
      <c r="K46" s="28"/>
      <c r="L46" s="72"/>
    </row>
    <row r="47" spans="1:13" x14ac:dyDescent="0.25">
      <c r="A47" s="84" t="s">
        <v>4</v>
      </c>
      <c r="B47" s="139" t="str">
        <f>+'323'!C19</f>
        <v xml:space="preserve"> - </v>
      </c>
      <c r="C47" s="139" t="str">
        <f>+'323'!C29</f>
        <v xml:space="preserve"> - </v>
      </c>
      <c r="D47" s="139" t="str">
        <f>+'323'!C39</f>
        <v xml:space="preserve"> - </v>
      </c>
      <c r="E47" s="139" t="str">
        <f>+'323'!C49</f>
        <v xml:space="preserve"> - </v>
      </c>
      <c r="F47" s="33" t="s">
        <v>19</v>
      </c>
      <c r="G47" s="60"/>
      <c r="I47" s="29"/>
      <c r="J47" s="29"/>
      <c r="K47" s="29"/>
      <c r="L47" s="72"/>
    </row>
    <row r="48" spans="1:13" x14ac:dyDescent="0.25">
      <c r="A48" s="84" t="s">
        <v>29</v>
      </c>
      <c r="B48" s="139">
        <f>+'323'!C20</f>
        <v>5</v>
      </c>
      <c r="C48" s="139" t="str">
        <f>+'323'!C30</f>
        <v>1 bis 5</v>
      </c>
      <c r="D48" s="139" t="str">
        <f>+'323'!C40</f>
        <v>1 bis 5</v>
      </c>
      <c r="E48" s="139" t="str">
        <f>+'323'!C50</f>
        <v>1 bis 5</v>
      </c>
      <c r="F48" s="33" t="s">
        <v>32</v>
      </c>
      <c r="G48" s="60"/>
      <c r="I48" s="17"/>
      <c r="J48" s="17"/>
      <c r="K48" s="17"/>
      <c r="L48" s="72"/>
    </row>
    <row r="49" spans="1:12" x14ac:dyDescent="0.25">
      <c r="A49" s="84" t="s">
        <v>31</v>
      </c>
      <c r="B49" s="139" t="str">
        <f>+'323'!C21</f>
        <v xml:space="preserve"> - </v>
      </c>
      <c r="C49" s="139" t="str">
        <f>+'323'!C31</f>
        <v xml:space="preserve"> - </v>
      </c>
      <c r="D49" s="139" t="str">
        <f>+'323'!C41</f>
        <v xml:space="preserve"> - </v>
      </c>
      <c r="E49" s="139" t="str">
        <f>+'323'!C51</f>
        <v xml:space="preserve"> - </v>
      </c>
      <c r="F49" s="33" t="s">
        <v>17</v>
      </c>
      <c r="G49" s="60"/>
      <c r="I49" s="17"/>
      <c r="J49" s="17"/>
      <c r="K49" s="17"/>
      <c r="L49" s="5"/>
    </row>
    <row r="50" spans="1:12" ht="13.8" thickBot="1" x14ac:dyDescent="0.3">
      <c r="A50" s="85" t="s">
        <v>35</v>
      </c>
      <c r="B50" s="143" t="str">
        <f>+'323'!C22</f>
        <v xml:space="preserve"> - </v>
      </c>
      <c r="C50" s="143">
        <f>+'323'!C32</f>
        <v>2.7</v>
      </c>
      <c r="D50" s="143">
        <f>+'323'!C42</f>
        <v>2.7</v>
      </c>
      <c r="E50" s="143">
        <f>+'323'!C52</f>
        <v>2.7</v>
      </c>
      <c r="F50" s="35" t="s">
        <v>36</v>
      </c>
      <c r="G50" s="62"/>
    </row>
    <row r="51" spans="1:12" s="410" customFormat="1" ht="17.25" customHeight="1" x14ac:dyDescent="0.25">
      <c r="A51" s="538"/>
      <c r="B51" s="539">
        <f>+'323'!G13</f>
        <v>41.591999999999999</v>
      </c>
      <c r="C51" s="539">
        <f>+'323'!G23</f>
        <v>164.15530560000002</v>
      </c>
      <c r="D51" s="539">
        <f>+'323'!G33</f>
        <v>246.23295839999997</v>
      </c>
      <c r="E51" s="539">
        <f>+'323'!G43</f>
        <v>320.10284591999999</v>
      </c>
      <c r="F51" s="442"/>
      <c r="G51" s="540"/>
      <c r="H51" s="446"/>
    </row>
    <row r="52" spans="1:12" x14ac:dyDescent="0.25">
      <c r="A52" s="285" t="s">
        <v>42</v>
      </c>
      <c r="B52" s="591" t="s">
        <v>111</v>
      </c>
      <c r="C52" s="592"/>
      <c r="D52" s="592"/>
      <c r="E52" s="592"/>
      <c r="F52" s="592"/>
      <c r="G52" s="290" t="s">
        <v>181</v>
      </c>
      <c r="I52" s="17"/>
      <c r="J52" s="17"/>
      <c r="K52" s="17"/>
      <c r="L52" s="1"/>
    </row>
    <row r="53" spans="1:12" s="1" customFormat="1" x14ac:dyDescent="0.25">
      <c r="A53" s="81"/>
      <c r="B53" s="497" t="s">
        <v>287</v>
      </c>
      <c r="C53" s="498" t="s">
        <v>33</v>
      </c>
      <c r="D53" s="499" t="s">
        <v>6</v>
      </c>
      <c r="E53" s="500" t="s">
        <v>20</v>
      </c>
      <c r="F53" s="82"/>
      <c r="G53" s="79"/>
      <c r="I53" s="17"/>
      <c r="J53" s="17"/>
      <c r="K53" s="17"/>
    </row>
    <row r="54" spans="1:12" x14ac:dyDescent="0.25">
      <c r="A54" s="83" t="s">
        <v>26</v>
      </c>
      <c r="B54" s="137" t="str">
        <f>+'341'!C12</f>
        <v xml:space="preserve"> - </v>
      </c>
      <c r="C54" s="137" t="str">
        <f>+'341'!C22</f>
        <v xml:space="preserve"> - </v>
      </c>
      <c r="D54" s="137" t="str">
        <f>+'341'!C32</f>
        <v>ab 35</v>
      </c>
      <c r="E54" s="137" t="str">
        <f>+'341'!C42</f>
        <v xml:space="preserve"> - </v>
      </c>
      <c r="F54" s="33" t="s">
        <v>19</v>
      </c>
      <c r="G54" s="60"/>
      <c r="I54" s="21"/>
      <c r="J54" s="21"/>
      <c r="K54" s="21"/>
      <c r="L54" s="1"/>
    </row>
    <row r="55" spans="1:12" x14ac:dyDescent="0.25">
      <c r="A55" s="84" t="s">
        <v>100</v>
      </c>
      <c r="B55" s="139" t="str">
        <f>+'341'!C13</f>
        <v xml:space="preserve"> - </v>
      </c>
      <c r="C55" s="139" t="str">
        <f>+'341'!C23</f>
        <v xml:space="preserve"> - </v>
      </c>
      <c r="D55" s="139" t="str">
        <f>+'341'!C33</f>
        <v xml:space="preserve"> - </v>
      </c>
      <c r="E55" s="139" t="str">
        <f>+'341'!C43</f>
        <v xml:space="preserve"> - </v>
      </c>
      <c r="F55" s="33"/>
      <c r="G55" s="60"/>
      <c r="I55" s="21"/>
      <c r="J55" s="21"/>
      <c r="K55" s="21"/>
      <c r="L55" s="1"/>
    </row>
    <row r="56" spans="1:12" x14ac:dyDescent="0.25">
      <c r="A56" s="83" t="s">
        <v>5</v>
      </c>
      <c r="B56" s="139" t="str">
        <f>+'341'!C14</f>
        <v xml:space="preserve"> - </v>
      </c>
      <c r="C56" s="139" t="str">
        <f>+'341'!C24</f>
        <v xml:space="preserve"> - </v>
      </c>
      <c r="D56" s="139" t="str">
        <f>+'341'!C34</f>
        <v xml:space="preserve"> - </v>
      </c>
      <c r="E56" s="139" t="str">
        <f>+'341'!C44</f>
        <v>labil</v>
      </c>
      <c r="F56" s="34"/>
      <c r="G56" s="60"/>
      <c r="I56" s="17"/>
      <c r="J56" s="17"/>
      <c r="K56" s="17"/>
      <c r="L56" s="1"/>
    </row>
    <row r="57" spans="1:12" x14ac:dyDescent="0.25">
      <c r="A57" s="84" t="s">
        <v>46</v>
      </c>
      <c r="B57" s="139" t="str">
        <f>+'341'!C15</f>
        <v xml:space="preserve"> - </v>
      </c>
      <c r="C57" s="139" t="str">
        <f>+'341'!C25</f>
        <v xml:space="preserve"> - </v>
      </c>
      <c r="D57" s="139" t="str">
        <f>+'341'!C35</f>
        <v>uneben</v>
      </c>
      <c r="E57" s="139" t="str">
        <f>+'341'!C45</f>
        <v>uneben</v>
      </c>
      <c r="F57" s="34"/>
      <c r="G57" s="60"/>
      <c r="I57" s="28"/>
      <c r="J57" s="28"/>
      <c r="K57" s="28"/>
      <c r="L57" s="1"/>
    </row>
    <row r="58" spans="1:12" x14ac:dyDescent="0.25">
      <c r="A58" s="83" t="s">
        <v>28</v>
      </c>
      <c r="B58" s="139">
        <f>+'341'!C16</f>
        <v>15</v>
      </c>
      <c r="C58" s="139" t="str">
        <f>+'341'!C26</f>
        <v>15 bis 50</v>
      </c>
      <c r="D58" s="139" t="str">
        <f>+'341'!C36</f>
        <v>15 bis 50</v>
      </c>
      <c r="E58" s="139" t="str">
        <f>+'341'!C46</f>
        <v>50 bis 150</v>
      </c>
      <c r="F58" s="33" t="s">
        <v>25</v>
      </c>
      <c r="G58" s="60"/>
      <c r="H58" s="14"/>
      <c r="I58" s="29"/>
      <c r="J58" s="29"/>
      <c r="K58" s="29"/>
      <c r="L58" s="1"/>
    </row>
    <row r="59" spans="1:12" x14ac:dyDescent="0.25">
      <c r="A59" s="84" t="s">
        <v>4</v>
      </c>
      <c r="B59" s="139" t="str">
        <f>+'341'!C17</f>
        <v xml:space="preserve"> - </v>
      </c>
      <c r="C59" s="139" t="str">
        <f>+'341'!C27</f>
        <v xml:space="preserve"> - </v>
      </c>
      <c r="D59" s="139" t="str">
        <f>+'341'!C37</f>
        <v xml:space="preserve"> - </v>
      </c>
      <c r="E59" s="139" t="str">
        <f>+'341'!C47</f>
        <v xml:space="preserve"> - </v>
      </c>
      <c r="F59" s="33" t="s">
        <v>19</v>
      </c>
      <c r="G59" s="60"/>
      <c r="I59" s="17"/>
      <c r="J59" s="17"/>
      <c r="K59" s="17"/>
      <c r="L59" s="1"/>
    </row>
    <row r="60" spans="1:12" x14ac:dyDescent="0.25">
      <c r="A60" s="84" t="s">
        <v>29</v>
      </c>
      <c r="B60" s="139" t="str">
        <f>+'341'!C18</f>
        <v xml:space="preserve">5 bis 10 </v>
      </c>
      <c r="C60" s="139" t="str">
        <f>+'341'!C28</f>
        <v>&lt; 5</v>
      </c>
      <c r="D60" s="139" t="str">
        <f>+'341'!C38</f>
        <v>&lt; 5</v>
      </c>
      <c r="E60" s="139" t="str">
        <f>+'341'!C48</f>
        <v>&lt; 5</v>
      </c>
      <c r="F60" s="33" t="s">
        <v>32</v>
      </c>
      <c r="G60" s="60"/>
      <c r="I60" s="17"/>
      <c r="J60" s="17"/>
      <c r="K60" s="17"/>
      <c r="L60" s="1"/>
    </row>
    <row r="61" spans="1:12" x14ac:dyDescent="0.25">
      <c r="A61" s="84" t="s">
        <v>31</v>
      </c>
      <c r="B61" s="139" t="str">
        <f>+'341'!C19</f>
        <v xml:space="preserve"> - </v>
      </c>
      <c r="C61" s="139" t="str">
        <f>+'341'!C29</f>
        <v xml:space="preserve"> - </v>
      </c>
      <c r="D61" s="139" t="str">
        <f>+'341'!C39</f>
        <v xml:space="preserve"> - </v>
      </c>
      <c r="E61" s="139" t="str">
        <f>+'341'!C49</f>
        <v xml:space="preserve"> - </v>
      </c>
      <c r="F61" s="33" t="s">
        <v>17</v>
      </c>
      <c r="G61" s="60"/>
      <c r="I61" s="5"/>
      <c r="J61" s="1"/>
      <c r="K61" s="1"/>
      <c r="L61" s="1"/>
    </row>
    <row r="62" spans="1:12" ht="13.8" thickBot="1" x14ac:dyDescent="0.3">
      <c r="A62" s="85" t="s">
        <v>35</v>
      </c>
      <c r="B62" s="143" t="str">
        <f>+'341'!C20</f>
        <v xml:space="preserve"> - </v>
      </c>
      <c r="C62" s="143" t="str">
        <f>+'341'!C30</f>
        <v xml:space="preserve"> - </v>
      </c>
      <c r="D62" s="143" t="str">
        <f>+'341'!C40</f>
        <v xml:space="preserve"> - </v>
      </c>
      <c r="E62" s="143" t="str">
        <f>+'341'!C50</f>
        <v xml:space="preserve"> - </v>
      </c>
      <c r="F62" s="35" t="s">
        <v>36</v>
      </c>
      <c r="G62" s="62"/>
      <c r="I62" s="1"/>
      <c r="J62" s="1"/>
      <c r="K62" s="1"/>
      <c r="L62" s="1"/>
    </row>
    <row r="63" spans="1:12" s="410" customFormat="1" ht="17.25" customHeight="1" x14ac:dyDescent="0.25">
      <c r="A63" s="538"/>
      <c r="B63" s="539">
        <f>+'341'!G11</f>
        <v>98.88</v>
      </c>
      <c r="C63" s="539">
        <f>+'341'!G21</f>
        <v>311.47199999999998</v>
      </c>
      <c r="D63" s="539">
        <f>+'341'!G31</f>
        <v>712.64793600000007</v>
      </c>
      <c r="E63" s="545">
        <f>+'341'!G41</f>
        <v>1962.0956160000001</v>
      </c>
      <c r="F63" s="442"/>
      <c r="G63" s="540"/>
      <c r="H63" s="291"/>
    </row>
    <row r="64" spans="1:12" ht="12.75" customHeight="1" x14ac:dyDescent="0.25">
      <c r="A64" s="285" t="s">
        <v>180</v>
      </c>
      <c r="B64" s="591" t="s">
        <v>119</v>
      </c>
      <c r="C64" s="597"/>
      <c r="D64" s="597"/>
      <c r="E64" s="597"/>
      <c r="F64" s="257"/>
      <c r="G64" s="290" t="s">
        <v>182</v>
      </c>
    </row>
    <row r="65" spans="1:8" ht="12.75" customHeight="1" x14ac:dyDescent="0.25">
      <c r="A65" s="59"/>
      <c r="B65" s="497" t="s">
        <v>287</v>
      </c>
      <c r="C65" s="498" t="s">
        <v>33</v>
      </c>
      <c r="D65" s="499" t="s">
        <v>6</v>
      </c>
      <c r="E65" s="500" t="s">
        <v>20</v>
      </c>
      <c r="F65" s="18"/>
      <c r="G65" s="60"/>
    </row>
    <row r="66" spans="1:8" ht="12.75" customHeight="1" x14ac:dyDescent="0.25">
      <c r="A66" s="83" t="s">
        <v>26</v>
      </c>
      <c r="B66" s="137" t="str">
        <f>+'351'!C18</f>
        <v xml:space="preserve"> - </v>
      </c>
      <c r="C66" s="137" t="str">
        <f>+'351'!C28</f>
        <v xml:space="preserve"> - </v>
      </c>
      <c r="D66" s="137" t="str">
        <f>+'351'!C38</f>
        <v>ab 35</v>
      </c>
      <c r="E66" s="137" t="str">
        <f>+'351'!C48</f>
        <v xml:space="preserve"> - </v>
      </c>
      <c r="F66" s="33" t="s">
        <v>19</v>
      </c>
      <c r="G66" s="60"/>
    </row>
    <row r="67" spans="1:8" ht="12.75" customHeight="1" x14ac:dyDescent="0.25">
      <c r="A67" s="84" t="s">
        <v>100</v>
      </c>
      <c r="B67" s="139" t="str">
        <f>+'351'!C19</f>
        <v xml:space="preserve"> - </v>
      </c>
      <c r="C67" s="139" t="str">
        <f>+'351'!C29</f>
        <v xml:space="preserve"> - </v>
      </c>
      <c r="D67" s="139" t="str">
        <f>+'351'!C39</f>
        <v xml:space="preserve"> - </v>
      </c>
      <c r="E67" s="139" t="str">
        <f>+'351'!C49</f>
        <v xml:space="preserve"> - </v>
      </c>
      <c r="F67" s="33"/>
      <c r="G67" s="60"/>
    </row>
    <row r="68" spans="1:8" ht="12.75" customHeight="1" x14ac:dyDescent="0.25">
      <c r="A68" s="83" t="s">
        <v>5</v>
      </c>
      <c r="B68" s="139" t="str">
        <f>+'351'!C20</f>
        <v xml:space="preserve"> - </v>
      </c>
      <c r="C68" s="139" t="str">
        <f>+'351'!C30</f>
        <v xml:space="preserve"> - </v>
      </c>
      <c r="D68" s="139" t="str">
        <f>+'351'!C40</f>
        <v xml:space="preserve"> - </v>
      </c>
      <c r="E68" s="139" t="str">
        <f>+'351'!C50</f>
        <v>labil</v>
      </c>
      <c r="F68" s="34"/>
      <c r="G68" s="60"/>
    </row>
    <row r="69" spans="1:8" ht="12.75" customHeight="1" x14ac:dyDescent="0.25">
      <c r="A69" s="84" t="s">
        <v>46</v>
      </c>
      <c r="B69" s="139" t="str">
        <f>+'351'!C21</f>
        <v xml:space="preserve"> - </v>
      </c>
      <c r="C69" s="139" t="str">
        <f>+'351'!C31</f>
        <v xml:space="preserve"> - </v>
      </c>
      <c r="D69" s="139" t="str">
        <f>+'351'!C41</f>
        <v>uneben</v>
      </c>
      <c r="E69" s="139" t="str">
        <f>+'351'!C51</f>
        <v>uneben</v>
      </c>
      <c r="F69" s="34"/>
      <c r="G69" s="60"/>
    </row>
    <row r="70" spans="1:8" ht="12.75" customHeight="1" x14ac:dyDescent="0.25">
      <c r="A70" s="83" t="s">
        <v>28</v>
      </c>
      <c r="B70" s="139">
        <f>+'351'!C22</f>
        <v>15</v>
      </c>
      <c r="C70" s="139" t="str">
        <f>+'351'!C32</f>
        <v>15 bis 50</v>
      </c>
      <c r="D70" s="139" t="str">
        <f>+'351'!C42</f>
        <v>15 bis 50</v>
      </c>
      <c r="E70" s="139" t="str">
        <f>+'351'!C52</f>
        <v>50 bis 150</v>
      </c>
      <c r="F70" s="33" t="s">
        <v>25</v>
      </c>
      <c r="G70" s="60"/>
    </row>
    <row r="71" spans="1:8" ht="12.75" customHeight="1" x14ac:dyDescent="0.25">
      <c r="A71" s="84" t="s">
        <v>4</v>
      </c>
      <c r="B71" s="139" t="str">
        <f>+'351'!C23</f>
        <v xml:space="preserve"> - </v>
      </c>
      <c r="C71" s="139" t="str">
        <f>+'351'!C33</f>
        <v xml:space="preserve"> - </v>
      </c>
      <c r="D71" s="139" t="str">
        <f>+'351'!C43</f>
        <v xml:space="preserve"> - </v>
      </c>
      <c r="E71" s="139" t="str">
        <f>+'351'!C53</f>
        <v xml:space="preserve"> - </v>
      </c>
      <c r="F71" s="33" t="s">
        <v>19</v>
      </c>
      <c r="G71" s="60"/>
    </row>
    <row r="72" spans="1:8" ht="12.75" customHeight="1" x14ac:dyDescent="0.25">
      <c r="A72" s="84" t="s">
        <v>29</v>
      </c>
      <c r="B72" s="139" t="str">
        <f>+'351'!C24</f>
        <v xml:space="preserve"> - </v>
      </c>
      <c r="C72" s="139" t="str">
        <f>+'351'!C34</f>
        <v xml:space="preserve"> - </v>
      </c>
      <c r="D72" s="139" t="str">
        <f>+'351'!C44</f>
        <v xml:space="preserve"> - </v>
      </c>
      <c r="E72" s="139" t="str">
        <f>+'351'!C54</f>
        <v xml:space="preserve"> - </v>
      </c>
      <c r="F72" s="33" t="s">
        <v>32</v>
      </c>
      <c r="G72" s="60"/>
    </row>
    <row r="73" spans="1:8" ht="12.75" customHeight="1" x14ac:dyDescent="0.25">
      <c r="A73" s="84" t="s">
        <v>31</v>
      </c>
      <c r="B73" s="139">
        <f>+'351'!C25</f>
        <v>0.5</v>
      </c>
      <c r="C73" s="139" t="str">
        <f>+'351'!C35</f>
        <v>bis 5</v>
      </c>
      <c r="D73" s="139" t="str">
        <f>+'351'!C45</f>
        <v>bis 5</v>
      </c>
      <c r="E73" s="139" t="str">
        <f>+'351'!C55</f>
        <v>bis 5</v>
      </c>
      <c r="F73" s="33" t="s">
        <v>17</v>
      </c>
      <c r="G73" s="60"/>
    </row>
    <row r="74" spans="1:8" ht="12.75" customHeight="1" thickBot="1" x14ac:dyDescent="0.3">
      <c r="A74" s="85" t="s">
        <v>35</v>
      </c>
      <c r="B74" s="143" t="str">
        <f>+'351'!C26</f>
        <v xml:space="preserve"> - </v>
      </c>
      <c r="C74" s="143" t="str">
        <f>+'351'!C36</f>
        <v xml:space="preserve"> - </v>
      </c>
      <c r="D74" s="143" t="str">
        <f>+'351'!C46</f>
        <v xml:space="preserve"> - </v>
      </c>
      <c r="E74" s="143" t="str">
        <f>+'351'!C56</f>
        <v xml:space="preserve"> - </v>
      </c>
      <c r="F74" s="35" t="s">
        <v>36</v>
      </c>
      <c r="G74" s="62"/>
    </row>
    <row r="75" spans="1:8" s="410" customFormat="1" ht="17.25" customHeight="1" thickBot="1" x14ac:dyDescent="0.3">
      <c r="A75" s="526"/>
      <c r="B75" s="527">
        <f>+'351'!G17</f>
        <v>131.36000000000001</v>
      </c>
      <c r="C75" s="527">
        <f>+'351'!G27</f>
        <v>286.81000000000006</v>
      </c>
      <c r="D75" s="527">
        <f>+'351'!G37</f>
        <v>589.00480000000005</v>
      </c>
      <c r="E75" s="547">
        <f>+'351'!G47</f>
        <v>1300.3440000000001</v>
      </c>
      <c r="F75" s="528"/>
      <c r="G75" s="529"/>
      <c r="H75" s="291"/>
    </row>
    <row r="76" spans="1:8" ht="12.75" customHeight="1" x14ac:dyDescent="0.25">
      <c r="A76" s="1"/>
      <c r="B76" s="87"/>
      <c r="C76" s="87"/>
      <c r="D76" s="87"/>
      <c r="E76" s="166"/>
      <c r="F76" s="1"/>
      <c r="G76" s="1"/>
      <c r="H76" s="41"/>
    </row>
    <row r="77" spans="1:8" ht="12.75" customHeight="1" thickBot="1" x14ac:dyDescent="0.3"/>
    <row r="78" spans="1:8" ht="12.75" customHeight="1" x14ac:dyDescent="0.25">
      <c r="A78" s="385" t="s">
        <v>328</v>
      </c>
      <c r="B78" s="180" t="s">
        <v>278</v>
      </c>
      <c r="C78" s="144" t="s">
        <v>33</v>
      </c>
      <c r="D78" s="145" t="s">
        <v>6</v>
      </c>
      <c r="E78" s="145" t="s">
        <v>20</v>
      </c>
      <c r="F78" s="146"/>
      <c r="G78" s="147"/>
    </row>
    <row r="79" spans="1:8" ht="12.75" customHeight="1" thickBot="1" x14ac:dyDescent="0.3">
      <c r="A79" s="148" t="s">
        <v>237</v>
      </c>
      <c r="B79" s="181">
        <f>+B75+B63+B51+B39+B27</f>
        <v>379.77440000000001</v>
      </c>
      <c r="C79" s="149">
        <f>+C75+C63+C51+C39+C27</f>
        <v>940.31769216000009</v>
      </c>
      <c r="D79" s="149">
        <f>+D75+D63+D51+D39+D27</f>
        <v>2216.8388291199999</v>
      </c>
      <c r="E79" s="149">
        <f>+E75+E63+E51+E39+E27</f>
        <v>4438.8959485632004</v>
      </c>
      <c r="F79" s="150"/>
      <c r="G79" s="151"/>
    </row>
    <row r="80" spans="1:8" ht="13.8" thickBot="1" x14ac:dyDescent="0.3"/>
    <row r="81" spans="1:7" ht="27" thickBot="1" x14ac:dyDescent="0.3">
      <c r="A81" s="182" t="s">
        <v>329</v>
      </c>
      <c r="B81" s="184" t="s">
        <v>297</v>
      </c>
      <c r="C81" s="184" t="s">
        <v>296</v>
      </c>
      <c r="D81" s="183" t="s">
        <v>295</v>
      </c>
      <c r="E81" s="183" t="s">
        <v>298</v>
      </c>
      <c r="F81" s="188"/>
      <c r="G81" s="147"/>
    </row>
    <row r="82" spans="1:7" ht="13.8" thickBot="1" x14ac:dyDescent="0.3">
      <c r="A82" s="566">
        <v>0.1</v>
      </c>
      <c r="B82" s="185">
        <f>+A82*B79</f>
        <v>37.977440000000001</v>
      </c>
      <c r="C82" s="185">
        <f>+C79*A82</f>
        <v>94.031769216000015</v>
      </c>
      <c r="D82" s="185">
        <f>+D79*A82</f>
        <v>221.683882912</v>
      </c>
      <c r="E82" s="185">
        <f>+E79*A82</f>
        <v>443.88959485632006</v>
      </c>
      <c r="F82" s="186"/>
      <c r="G82" s="151"/>
    </row>
    <row r="83" spans="1:7" s="72" customFormat="1" x14ac:dyDescent="0.25">
      <c r="A83" s="508"/>
      <c r="B83" s="509"/>
      <c r="C83" s="509"/>
      <c r="D83" s="509"/>
      <c r="E83" s="509"/>
      <c r="F83" s="510"/>
      <c r="G83" s="51"/>
    </row>
    <row r="84" spans="1:7" ht="13.8" thickBot="1" x14ac:dyDescent="0.3"/>
    <row r="85" spans="1:7" x14ac:dyDescent="0.25">
      <c r="A85" s="201" t="s">
        <v>300</v>
      </c>
      <c r="B85" s="196"/>
      <c r="C85" s="196"/>
      <c r="D85" s="196"/>
      <c r="E85" s="196"/>
      <c r="F85" s="196"/>
      <c r="G85" s="197"/>
    </row>
    <row r="86" spans="1:7" x14ac:dyDescent="0.25">
      <c r="A86" s="86"/>
      <c r="B86" s="1"/>
      <c r="C86" s="1"/>
      <c r="D86" s="1"/>
      <c r="E86" s="1"/>
      <c r="F86" s="1"/>
      <c r="G86" s="88"/>
    </row>
    <row r="87" spans="1:7" ht="13.8" thickBot="1" x14ac:dyDescent="0.3">
      <c r="A87" s="198" t="s">
        <v>301</v>
      </c>
      <c r="B87" s="199" t="s">
        <v>303</v>
      </c>
      <c r="C87" s="199" t="s">
        <v>304</v>
      </c>
      <c r="D87" s="199" t="s">
        <v>305</v>
      </c>
      <c r="E87" s="199" t="s">
        <v>306</v>
      </c>
      <c r="F87" s="1"/>
      <c r="G87" s="88"/>
    </row>
    <row r="88" spans="1:7" x14ac:dyDescent="0.25">
      <c r="A88" s="200" t="s">
        <v>302</v>
      </c>
      <c r="B88" s="567">
        <v>1</v>
      </c>
      <c r="C88" s="568" t="s">
        <v>287</v>
      </c>
      <c r="D88" s="204">
        <f>IF(C88=B17,B27,IF(C88=C17,C27,IF(C88=D17,D27,IF(C88=E17,E27,"Fehler"))))</f>
        <v>72.52000000000001</v>
      </c>
      <c r="E88" s="204">
        <f>+D88*B88</f>
        <v>72.52000000000001</v>
      </c>
      <c r="F88" s="1"/>
      <c r="G88" s="88"/>
    </row>
    <row r="89" spans="1:7" ht="13.8" thickBot="1" x14ac:dyDescent="0.3">
      <c r="A89" s="198" t="s">
        <v>301</v>
      </c>
      <c r="B89" s="199" t="s">
        <v>303</v>
      </c>
      <c r="C89" s="199" t="s">
        <v>304</v>
      </c>
      <c r="D89" s="205"/>
      <c r="E89" s="205" t="s">
        <v>307</v>
      </c>
      <c r="F89" s="1"/>
      <c r="G89" s="88"/>
    </row>
    <row r="90" spans="1:7" x14ac:dyDescent="0.25">
      <c r="A90" s="200" t="s">
        <v>10</v>
      </c>
      <c r="B90" s="567">
        <v>1</v>
      </c>
      <c r="C90" s="568" t="s">
        <v>287</v>
      </c>
      <c r="D90" s="204">
        <f>IF(C90=B29,B39,IF(C90=C29,C39,IF(C90=D29,D39,IF(C90=E29,E39,"Fehler"))))</f>
        <v>35.422400000000003</v>
      </c>
      <c r="E90" s="204">
        <f>+D90*B90</f>
        <v>35.422400000000003</v>
      </c>
      <c r="F90" s="1"/>
      <c r="G90" s="88"/>
    </row>
    <row r="91" spans="1:7" ht="13.8" thickBot="1" x14ac:dyDescent="0.3">
      <c r="A91" s="198" t="s">
        <v>301</v>
      </c>
      <c r="B91" s="199" t="s">
        <v>303</v>
      </c>
      <c r="C91" s="199" t="s">
        <v>304</v>
      </c>
      <c r="D91" s="205"/>
      <c r="E91" s="205" t="s">
        <v>308</v>
      </c>
      <c r="F91" s="1"/>
      <c r="G91" s="88"/>
    </row>
    <row r="92" spans="1:7" x14ac:dyDescent="0.25">
      <c r="A92" s="200" t="s">
        <v>12</v>
      </c>
      <c r="B92" s="567">
        <v>1</v>
      </c>
      <c r="C92" s="568" t="s">
        <v>287</v>
      </c>
      <c r="D92" s="204">
        <f>IF(C92=B41,B51,IF(C92=C41,C51,IF(C92=D41,D51,IF(C92=E41,E51,"Fehler"))))</f>
        <v>41.591999999999999</v>
      </c>
      <c r="E92" s="204">
        <f>+D92*B92</f>
        <v>41.591999999999999</v>
      </c>
      <c r="F92" s="1"/>
      <c r="G92" s="88"/>
    </row>
    <row r="93" spans="1:7" ht="13.8" thickBot="1" x14ac:dyDescent="0.3">
      <c r="A93" s="198" t="s">
        <v>301</v>
      </c>
      <c r="B93" s="199" t="s">
        <v>303</v>
      </c>
      <c r="C93" s="199" t="s">
        <v>304</v>
      </c>
      <c r="D93" s="205"/>
      <c r="E93" s="199" t="s">
        <v>310</v>
      </c>
      <c r="F93" s="1"/>
      <c r="G93" s="88"/>
    </row>
    <row r="94" spans="1:7" x14ac:dyDescent="0.25">
      <c r="A94" s="200" t="s">
        <v>42</v>
      </c>
      <c r="B94" s="567">
        <v>1</v>
      </c>
      <c r="C94" s="568" t="s">
        <v>287</v>
      </c>
      <c r="D94" s="204">
        <f>IF(C94=B53,B63,IF(C94=C53,C63,IF(C94=D53,D63,IF(C94=E53,E63,"Fehler"))))</f>
        <v>98.88</v>
      </c>
      <c r="E94" s="204">
        <f>+D94*B94</f>
        <v>98.88</v>
      </c>
      <c r="F94" s="1"/>
      <c r="G94" s="88"/>
    </row>
    <row r="95" spans="1:7" ht="13.8" thickBot="1" x14ac:dyDescent="0.3">
      <c r="A95" s="198" t="s">
        <v>301</v>
      </c>
      <c r="B95" s="199" t="s">
        <v>303</v>
      </c>
      <c r="C95" s="199" t="s">
        <v>304</v>
      </c>
      <c r="D95" s="205"/>
      <c r="E95" s="199" t="s">
        <v>313</v>
      </c>
      <c r="F95" s="1"/>
      <c r="G95" s="88"/>
    </row>
    <row r="96" spans="1:7" x14ac:dyDescent="0.25">
      <c r="A96" s="200" t="s">
        <v>180</v>
      </c>
      <c r="B96" s="567">
        <v>1</v>
      </c>
      <c r="C96" s="568" t="s">
        <v>287</v>
      </c>
      <c r="D96" s="204">
        <f>IF(C96=B65,B75,IF(C96=C65,C75,IF(C94=D65,D75,IF(C94=E65,E75,"Fehler"))))</f>
        <v>131.36000000000001</v>
      </c>
      <c r="E96" s="204">
        <f>+D96*B96</f>
        <v>131.36000000000001</v>
      </c>
      <c r="F96" s="1"/>
      <c r="G96" s="88"/>
    </row>
    <row r="97" spans="1:15" ht="13.8" thickBot="1" x14ac:dyDescent="0.3">
      <c r="A97" s="93"/>
      <c r="B97" s="94"/>
      <c r="C97" s="94"/>
      <c r="D97" s="94"/>
      <c r="E97" s="94"/>
      <c r="F97" s="94"/>
      <c r="G97" s="95"/>
    </row>
    <row r="98" spans="1:15" ht="27" thickBot="1" x14ac:dyDescent="0.3">
      <c r="A98" s="182" t="s">
        <v>329</v>
      </c>
      <c r="B98" s="1"/>
      <c r="C98" s="193" t="s">
        <v>309</v>
      </c>
      <c r="D98" s="192"/>
      <c r="E98" s="206">
        <f>+E96+E94+E92+E90+E88</f>
        <v>379.77440000000001</v>
      </c>
      <c r="F98" s="1"/>
      <c r="G98" s="88"/>
    </row>
    <row r="99" spans="1:15" ht="13.8" thickBot="1" x14ac:dyDescent="0.3">
      <c r="A99" s="566">
        <v>0.1</v>
      </c>
      <c r="B99" s="94"/>
      <c r="C99" s="202" t="s">
        <v>311</v>
      </c>
      <c r="D99" s="94"/>
      <c r="E99" s="203">
        <f>+E98*A99</f>
        <v>37.977440000000001</v>
      </c>
      <c r="F99" s="94"/>
      <c r="G99" s="95"/>
    </row>
    <row r="102" spans="1:15" x14ac:dyDescent="0.25">
      <c r="A102" s="412"/>
      <c r="B102" s="413"/>
      <c r="C102" s="413"/>
      <c r="D102" s="413"/>
      <c r="E102" s="413"/>
      <c r="F102" s="413"/>
      <c r="G102" s="413"/>
      <c r="H102" s="1"/>
      <c r="I102" s="1"/>
      <c r="J102" s="1"/>
      <c r="K102" s="1"/>
      <c r="L102" s="1"/>
      <c r="M102" s="1"/>
      <c r="N102" s="1"/>
      <c r="O102" s="1"/>
    </row>
    <row r="103" spans="1:15" ht="17.25" customHeight="1" x14ac:dyDescent="0.25">
      <c r="A103" s="414" t="s">
        <v>348</v>
      </c>
      <c r="G103" s="493" t="s">
        <v>384</v>
      </c>
      <c r="H103" s="1"/>
      <c r="I103" s="1"/>
      <c r="J103" s="1"/>
      <c r="K103" s="1"/>
      <c r="L103" s="1"/>
      <c r="M103" s="1"/>
      <c r="N103" s="1"/>
      <c r="O103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82" sqref="A82"/>
      <pageMargins left="0.70866141732283472" right="0.70866141732283472" top="0.78740157480314965" bottom="0.78740157480314965" header="0.31496062992125984" footer="0.31496062992125984"/>
      <pageSetup paperSize="9" scale="74" orientation="portrait" r:id="rId1"/>
    </customSheetView>
    <customSheetView guid="{BCF61E25-243C-4CAA-8913-0F558945A257}" showGridLines="0" showRowCol="0" fitToPage="1">
      <selection activeCell="A82" sqref="A82"/>
      <pageMargins left="0.70866141732283472" right="0.70866141732283472" top="0.78740157480314965" bottom="0.78740157480314965" header="0.31496062992125984" footer="0.31496062992125984"/>
      <pageSetup paperSize="9" scale="74" orientation="portrait" r:id="rId2"/>
    </customSheetView>
  </customSheetViews>
  <mergeCells count="5">
    <mergeCell ref="B16:F16"/>
    <mergeCell ref="B28:F28"/>
    <mergeCell ref="B40:F40"/>
    <mergeCell ref="B52:F52"/>
    <mergeCell ref="B64:E64"/>
  </mergeCells>
  <conditionalFormatting sqref="B17">
    <cfRule type="cellIs" dxfId="103" priority="40" stopIfTrue="1" operator="equal">
      <formula>$B$17</formula>
    </cfRule>
  </conditionalFormatting>
  <conditionalFormatting sqref="C17">
    <cfRule type="cellIs" dxfId="102" priority="39" stopIfTrue="1" operator="equal">
      <formula>$C$17</formula>
    </cfRule>
  </conditionalFormatting>
  <conditionalFormatting sqref="D17">
    <cfRule type="cellIs" dxfId="101" priority="38" stopIfTrue="1" operator="equal">
      <formula>$D$17</formula>
    </cfRule>
  </conditionalFormatting>
  <conditionalFormatting sqref="E17">
    <cfRule type="cellIs" dxfId="100" priority="37" stopIfTrue="1" operator="equal">
      <formula>$E$17</formula>
    </cfRule>
  </conditionalFormatting>
  <conditionalFormatting sqref="B29">
    <cfRule type="cellIs" dxfId="99" priority="36" stopIfTrue="1" operator="equal">
      <formula>$B$29</formula>
    </cfRule>
  </conditionalFormatting>
  <conditionalFormatting sqref="C29">
    <cfRule type="cellIs" dxfId="98" priority="35" stopIfTrue="1" operator="equal">
      <formula>$C$29</formula>
    </cfRule>
  </conditionalFormatting>
  <conditionalFormatting sqref="D29">
    <cfRule type="cellIs" dxfId="97" priority="34" stopIfTrue="1" operator="equal">
      <formula>$D$29</formula>
    </cfRule>
  </conditionalFormatting>
  <conditionalFormatting sqref="E29">
    <cfRule type="cellIs" dxfId="96" priority="33" stopIfTrue="1" operator="equal">
      <formula>$E$29</formula>
    </cfRule>
  </conditionalFormatting>
  <conditionalFormatting sqref="B41">
    <cfRule type="cellIs" dxfId="95" priority="32" stopIfTrue="1" operator="equal">
      <formula>$B$41</formula>
    </cfRule>
  </conditionalFormatting>
  <conditionalFormatting sqref="C41">
    <cfRule type="cellIs" dxfId="94" priority="31" stopIfTrue="1" operator="equal">
      <formula>$C$41</formula>
    </cfRule>
  </conditionalFormatting>
  <conditionalFormatting sqref="D41">
    <cfRule type="cellIs" dxfId="93" priority="30" stopIfTrue="1" operator="equal">
      <formula>$D$41</formula>
    </cfRule>
  </conditionalFormatting>
  <conditionalFormatting sqref="E41">
    <cfRule type="cellIs" dxfId="92" priority="29" stopIfTrue="1" operator="equal">
      <formula>$E$41</formula>
    </cfRule>
  </conditionalFormatting>
  <conditionalFormatting sqref="B53">
    <cfRule type="cellIs" dxfId="91" priority="28" stopIfTrue="1" operator="equal">
      <formula>$B$53</formula>
    </cfRule>
  </conditionalFormatting>
  <conditionalFormatting sqref="C53">
    <cfRule type="cellIs" dxfId="90" priority="27" stopIfTrue="1" operator="equal">
      <formula>$C$53</formula>
    </cfRule>
  </conditionalFormatting>
  <conditionalFormatting sqref="D53">
    <cfRule type="cellIs" dxfId="89" priority="26" stopIfTrue="1" operator="equal">
      <formula>$D$53</formula>
    </cfRule>
  </conditionalFormatting>
  <conditionalFormatting sqref="E53">
    <cfRule type="cellIs" dxfId="88" priority="25" stopIfTrue="1" operator="equal">
      <formula>$E$53</formula>
    </cfRule>
  </conditionalFormatting>
  <conditionalFormatting sqref="B65">
    <cfRule type="cellIs" dxfId="87" priority="24" stopIfTrue="1" operator="equal">
      <formula>$B$65</formula>
    </cfRule>
  </conditionalFormatting>
  <conditionalFormatting sqref="C65">
    <cfRule type="cellIs" dxfId="86" priority="23" stopIfTrue="1" operator="equal">
      <formula>$C$65</formula>
    </cfRule>
  </conditionalFormatting>
  <conditionalFormatting sqref="D65">
    <cfRule type="cellIs" dxfId="85" priority="22" stopIfTrue="1" operator="equal">
      <formula>$D$65</formula>
    </cfRule>
  </conditionalFormatting>
  <conditionalFormatting sqref="E65">
    <cfRule type="cellIs" dxfId="84" priority="21" stopIfTrue="1" operator="equal">
      <formula>$E$65</formula>
    </cfRule>
  </conditionalFormatting>
  <conditionalFormatting sqref="C88">
    <cfRule type="cellIs" dxfId="83" priority="17" stopIfTrue="1" operator="equal">
      <formula>$E$17</formula>
    </cfRule>
    <cfRule type="cellIs" dxfId="82" priority="18" stopIfTrue="1" operator="equal">
      <formula>$D$17</formula>
    </cfRule>
    <cfRule type="cellIs" dxfId="81" priority="19" stopIfTrue="1" operator="equal">
      <formula>$C$17</formula>
    </cfRule>
    <cfRule type="cellIs" dxfId="80" priority="20" stopIfTrue="1" operator="equal">
      <formula>$B$17</formula>
    </cfRule>
  </conditionalFormatting>
  <conditionalFormatting sqref="C90">
    <cfRule type="cellIs" dxfId="79" priority="13" stopIfTrue="1" operator="equal">
      <formula>$E$29</formula>
    </cfRule>
    <cfRule type="cellIs" dxfId="78" priority="14" stopIfTrue="1" operator="equal">
      <formula>$D$29</formula>
    </cfRule>
    <cfRule type="cellIs" dxfId="77" priority="15" stopIfTrue="1" operator="equal">
      <formula>$C$29</formula>
    </cfRule>
    <cfRule type="cellIs" dxfId="76" priority="16" stopIfTrue="1" operator="equal">
      <formula>$B$29</formula>
    </cfRule>
  </conditionalFormatting>
  <conditionalFormatting sqref="C92">
    <cfRule type="cellIs" dxfId="75" priority="9" stopIfTrue="1" operator="equal">
      <formula>$E$41</formula>
    </cfRule>
    <cfRule type="cellIs" dxfId="74" priority="10" stopIfTrue="1" operator="equal">
      <formula>$D$41</formula>
    </cfRule>
    <cfRule type="cellIs" dxfId="73" priority="11" stopIfTrue="1" operator="equal">
      <formula>$C$41</formula>
    </cfRule>
    <cfRule type="cellIs" dxfId="72" priority="12" stopIfTrue="1" operator="equal">
      <formula>$B$41</formula>
    </cfRule>
  </conditionalFormatting>
  <conditionalFormatting sqref="C94">
    <cfRule type="cellIs" dxfId="71" priority="5" stopIfTrue="1" operator="equal">
      <formula>$E$53</formula>
    </cfRule>
    <cfRule type="cellIs" dxfId="70" priority="6" stopIfTrue="1" operator="equal">
      <formula>$D$53</formula>
    </cfRule>
    <cfRule type="cellIs" dxfId="69" priority="7" stopIfTrue="1" operator="equal">
      <formula>$C$53</formula>
    </cfRule>
    <cfRule type="cellIs" dxfId="68" priority="8" stopIfTrue="1" operator="equal">
      <formula>$B$53</formula>
    </cfRule>
  </conditionalFormatting>
  <conditionalFormatting sqref="C96">
    <cfRule type="cellIs" dxfId="67" priority="1" stopIfTrue="1" operator="equal">
      <formula>$E$65</formula>
    </cfRule>
    <cfRule type="cellIs" dxfId="66" priority="2" stopIfTrue="1" operator="equal">
      <formula>$D$65</formula>
    </cfRule>
    <cfRule type="cellIs" dxfId="65" priority="3" stopIfTrue="1" operator="equal">
      <formula>$C$65</formula>
    </cfRule>
    <cfRule type="cellIs" dxfId="64" priority="4" stopIfTrue="1" operator="equal">
      <formula>$B$65</formula>
    </cfRule>
  </conditionalFormatting>
  <dataValidations count="5">
    <dataValidation type="list" allowBlank="1" showInputMessage="1" showErrorMessage="1" sqref="C88">
      <formula1>$B$17:$E$17</formula1>
    </dataValidation>
    <dataValidation type="list" allowBlank="1" showInputMessage="1" showErrorMessage="1" sqref="C90">
      <formula1>$B$29:$E$29</formula1>
    </dataValidation>
    <dataValidation type="list" allowBlank="1" showInputMessage="1" showErrorMessage="1" sqref="C92">
      <formula1>$B$41:$E$41</formula1>
    </dataValidation>
    <dataValidation type="list" allowBlank="1" showInputMessage="1" showErrorMessage="1" sqref="C94">
      <formula1>$B$53:$E$53</formula1>
    </dataValidation>
    <dataValidation type="list" allowBlank="1" showInputMessage="1" showErrorMessage="1" sqref="C96">
      <formula1>$B$65:$E$65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3"/>
  <ignoredErrors>
    <ignoredError sqref="G64 G52 G40 G28 G16" twoDigitTextYear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tabColor rgb="FFFFFF00"/>
    <pageSetUpPr fitToPage="1"/>
  </sheetPr>
  <dimension ref="A1:O71"/>
  <sheetViews>
    <sheetView showGridLines="0" showRowColHeaders="0" zoomScaleNormal="100" workbookViewId="0">
      <selection activeCell="A54" sqref="A54"/>
    </sheetView>
  </sheetViews>
  <sheetFormatPr baseColWidth="10" defaultRowHeight="13.2" x14ac:dyDescent="0.25"/>
  <cols>
    <col min="1" max="2" width="18.44140625" customWidth="1"/>
    <col min="3" max="3" width="21.109375" customWidth="1"/>
    <col min="4" max="4" width="19.5546875" bestFit="1" customWidth="1"/>
    <col min="5" max="5" width="18.44140625" customWidth="1"/>
    <col min="6" max="6" width="5.88671875" customWidth="1"/>
    <col min="7" max="7" width="8.33203125" customWidth="1"/>
  </cols>
  <sheetData>
    <row r="1" spans="1:12" x14ac:dyDescent="0.25">
      <c r="A1" s="207" t="s">
        <v>191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102</v>
      </c>
      <c r="C3" s="217"/>
      <c r="D3" s="214"/>
      <c r="E3" s="214"/>
      <c r="F3" s="218"/>
      <c r="G3" s="215"/>
    </row>
    <row r="4" spans="1:12" x14ac:dyDescent="0.25">
      <c r="A4" s="219"/>
      <c r="B4" s="220" t="s">
        <v>185</v>
      </c>
      <c r="C4" s="220"/>
      <c r="D4" s="213"/>
      <c r="E4" s="213"/>
      <c r="F4" s="213"/>
      <c r="G4" s="221"/>
    </row>
    <row r="5" spans="1:12" ht="20.25" customHeight="1" x14ac:dyDescent="0.25">
      <c r="A5" s="224" t="s">
        <v>10</v>
      </c>
      <c r="B5" s="217" t="s">
        <v>76</v>
      </c>
      <c r="C5" s="217"/>
      <c r="D5" s="214"/>
      <c r="E5" s="214"/>
      <c r="F5" s="218"/>
      <c r="G5" s="215"/>
    </row>
    <row r="6" spans="1:12" x14ac:dyDescent="0.25">
      <c r="A6" s="216"/>
      <c r="B6" s="223" t="s">
        <v>170</v>
      </c>
      <c r="C6" s="223"/>
      <c r="D6" s="214"/>
      <c r="E6" s="214"/>
      <c r="F6" s="218"/>
      <c r="G6" s="215"/>
    </row>
    <row r="7" spans="1:12" ht="19.5" customHeight="1" x14ac:dyDescent="0.25">
      <c r="A7" s="224" t="s">
        <v>12</v>
      </c>
      <c r="B7" s="217" t="s">
        <v>64</v>
      </c>
      <c r="C7" s="217"/>
      <c r="D7" s="214"/>
      <c r="E7" s="214"/>
      <c r="F7" s="218"/>
      <c r="G7" s="215"/>
    </row>
    <row r="8" spans="1:12" x14ac:dyDescent="0.25">
      <c r="A8" s="216"/>
      <c r="B8" s="225" t="s">
        <v>142</v>
      </c>
      <c r="C8" s="225"/>
      <c r="D8" s="214"/>
      <c r="E8" s="214"/>
      <c r="F8" s="218"/>
      <c r="G8" s="215"/>
    </row>
    <row r="9" spans="1:12" x14ac:dyDescent="0.25">
      <c r="A9" s="226"/>
      <c r="B9" s="227"/>
      <c r="C9" s="228"/>
      <c r="D9" s="229"/>
      <c r="E9" s="229"/>
      <c r="F9" s="230"/>
      <c r="G9" s="231"/>
    </row>
    <row r="10" spans="1:12" x14ac:dyDescent="0.25">
      <c r="A10" s="2"/>
      <c r="B10" s="2"/>
      <c r="C10" s="2"/>
      <c r="D10" s="2"/>
      <c r="E10" s="2"/>
      <c r="F10" s="2"/>
      <c r="G10" s="2"/>
    </row>
    <row r="11" spans="1:12" ht="13.8" thickBot="1" x14ac:dyDescent="0.3">
      <c r="A11" s="2"/>
      <c r="B11" s="2"/>
      <c r="C11" s="2"/>
      <c r="D11" s="2"/>
      <c r="E11" s="2"/>
      <c r="F11" s="2"/>
      <c r="G11" s="2"/>
    </row>
    <row r="12" spans="1:12" x14ac:dyDescent="0.25">
      <c r="A12" s="287" t="s">
        <v>8</v>
      </c>
      <c r="B12" s="595" t="s">
        <v>102</v>
      </c>
      <c r="C12" s="594"/>
      <c r="D12" s="594"/>
      <c r="E12" s="594"/>
      <c r="F12" s="594"/>
      <c r="G12" s="289" t="s">
        <v>188</v>
      </c>
    </row>
    <row r="13" spans="1:12" s="1" customFormat="1" x14ac:dyDescent="0.25">
      <c r="A13" s="59"/>
      <c r="B13" s="497" t="s">
        <v>287</v>
      </c>
      <c r="C13" s="498" t="s">
        <v>33</v>
      </c>
      <c r="D13" s="499" t="s">
        <v>6</v>
      </c>
      <c r="E13" s="500" t="s">
        <v>20</v>
      </c>
      <c r="F13" s="18"/>
      <c r="G13" s="60"/>
    </row>
    <row r="14" spans="1:12" x14ac:dyDescent="0.25">
      <c r="A14" s="83" t="s">
        <v>26</v>
      </c>
      <c r="B14" s="137" t="str">
        <f>+'119'!C14</f>
        <v xml:space="preserve"> - </v>
      </c>
      <c r="C14" s="137" t="str">
        <f>+'119'!C24</f>
        <v xml:space="preserve"> - </v>
      </c>
      <c r="D14" s="137" t="str">
        <f>+'119'!C34</f>
        <v xml:space="preserve"> - </v>
      </c>
      <c r="E14" s="137" t="str">
        <f>+'119'!C44</f>
        <v>ab 35</v>
      </c>
      <c r="F14" s="33" t="s">
        <v>19</v>
      </c>
      <c r="G14" s="60"/>
      <c r="H14" s="14"/>
      <c r="I14" s="17"/>
      <c r="J14" s="17"/>
      <c r="K14" s="21"/>
      <c r="L14" s="1"/>
    </row>
    <row r="15" spans="1:12" x14ac:dyDescent="0.25">
      <c r="A15" s="84" t="s">
        <v>100</v>
      </c>
      <c r="B15" s="139" t="str">
        <f>+'119'!C15</f>
        <v xml:space="preserve"> - </v>
      </c>
      <c r="C15" s="139" t="str">
        <f>+'119'!C25</f>
        <v xml:space="preserve"> - </v>
      </c>
      <c r="D15" s="139" t="str">
        <f>+'119'!C35</f>
        <v>hoch</v>
      </c>
      <c r="E15" s="139" t="str">
        <f>+'119'!C45</f>
        <v>hoch</v>
      </c>
      <c r="F15" s="33"/>
      <c r="G15" s="60"/>
      <c r="I15" s="17"/>
      <c r="J15" s="17"/>
      <c r="K15" s="17"/>
      <c r="L15" s="1"/>
    </row>
    <row r="16" spans="1:12" x14ac:dyDescent="0.25">
      <c r="A16" s="83" t="s">
        <v>5</v>
      </c>
      <c r="B16" s="139" t="str">
        <f>+'119'!C16</f>
        <v xml:space="preserve"> - </v>
      </c>
      <c r="C16" s="139" t="str">
        <f>+'119'!C26</f>
        <v xml:space="preserve"> - </v>
      </c>
      <c r="D16" s="139" t="str">
        <f>+'119'!C36</f>
        <v>labil</v>
      </c>
      <c r="E16" s="139" t="str">
        <f>+'119'!C46</f>
        <v xml:space="preserve"> - </v>
      </c>
      <c r="F16" s="34"/>
      <c r="G16" s="60"/>
      <c r="I16" s="21"/>
      <c r="J16" s="21"/>
      <c r="K16" s="21"/>
      <c r="L16" s="1"/>
    </row>
    <row r="17" spans="1:13" x14ac:dyDescent="0.25">
      <c r="A17" s="84" t="s">
        <v>46</v>
      </c>
      <c r="B17" s="139" t="str">
        <f>+'119'!C17</f>
        <v xml:space="preserve"> - </v>
      </c>
      <c r="C17" s="139" t="str">
        <f>+'119'!C27</f>
        <v xml:space="preserve"> - </v>
      </c>
      <c r="D17" s="139" t="str">
        <f>+'119'!C37</f>
        <v>sehr uneben</v>
      </c>
      <c r="E17" s="139" t="str">
        <f>+'119'!C47</f>
        <v>sehr uneben</v>
      </c>
      <c r="F17" s="34"/>
      <c r="G17" s="60"/>
      <c r="H17" s="44"/>
      <c r="I17" s="21"/>
      <c r="J17" s="21"/>
      <c r="K17" s="21"/>
      <c r="L17" s="1"/>
    </row>
    <row r="18" spans="1:13" x14ac:dyDescent="0.25">
      <c r="A18" s="83" t="s">
        <v>28</v>
      </c>
      <c r="B18" s="139" t="str">
        <f>+'119'!C18</f>
        <v>50 bis 100</v>
      </c>
      <c r="C18" s="139" t="str">
        <f>+'119'!C28</f>
        <v>50 bis 100</v>
      </c>
      <c r="D18" s="139" t="str">
        <f>+'119'!C38</f>
        <v>50 bis 150</v>
      </c>
      <c r="E18" s="139" t="str">
        <f>+'119'!C48</f>
        <v>50 bis 150</v>
      </c>
      <c r="F18" s="33" t="s">
        <v>25</v>
      </c>
      <c r="G18" s="60"/>
      <c r="I18" s="21"/>
      <c r="J18" s="21"/>
      <c r="K18" s="21"/>
      <c r="L18" s="1"/>
    </row>
    <row r="19" spans="1:13" x14ac:dyDescent="0.25">
      <c r="A19" s="84" t="s">
        <v>4</v>
      </c>
      <c r="B19" s="139" t="str">
        <f>+'119'!C19</f>
        <v xml:space="preserve"> - </v>
      </c>
      <c r="C19" s="139" t="str">
        <f>+'119'!C29</f>
        <v xml:space="preserve"> - </v>
      </c>
      <c r="D19" s="139" t="str">
        <f>+'119'!C39</f>
        <v xml:space="preserve"> - </v>
      </c>
      <c r="E19" s="139" t="str">
        <f>+'119'!C49</f>
        <v xml:space="preserve"> - </v>
      </c>
      <c r="F19" s="33" t="s">
        <v>19</v>
      </c>
      <c r="G19" s="60"/>
      <c r="I19" s="28"/>
      <c r="J19" s="28"/>
      <c r="K19" s="28"/>
      <c r="L19" s="1"/>
    </row>
    <row r="20" spans="1:13" x14ac:dyDescent="0.25">
      <c r="A20" s="84" t="s">
        <v>29</v>
      </c>
      <c r="B20" s="139">
        <f>+'119'!C20</f>
        <v>10</v>
      </c>
      <c r="C20" s="139" t="str">
        <f>+'119'!C30</f>
        <v>&lt; 5</v>
      </c>
      <c r="D20" s="139" t="str">
        <f>+'119'!C40</f>
        <v>1 bis 5</v>
      </c>
      <c r="E20" s="139" t="str">
        <f>+'119'!C50</f>
        <v>&lt; 1</v>
      </c>
      <c r="F20" s="33" t="s">
        <v>32</v>
      </c>
      <c r="G20" s="60"/>
      <c r="H20" s="41"/>
      <c r="I20" s="29"/>
      <c r="J20" s="29"/>
      <c r="K20" s="29"/>
      <c r="L20" s="1"/>
    </row>
    <row r="21" spans="1:13" x14ac:dyDescent="0.25">
      <c r="A21" s="84" t="s">
        <v>31</v>
      </c>
      <c r="B21" s="139" t="str">
        <f>+'119'!C21</f>
        <v xml:space="preserve"> - </v>
      </c>
      <c r="C21" s="139" t="str">
        <f>+'119'!C31</f>
        <v xml:space="preserve"> - </v>
      </c>
      <c r="D21" s="139" t="str">
        <f>+'119'!C41</f>
        <v xml:space="preserve"> - </v>
      </c>
      <c r="E21" s="139" t="str">
        <f>+'119'!C51</f>
        <v xml:space="preserve"> - </v>
      </c>
      <c r="F21" s="33" t="s">
        <v>17</v>
      </c>
      <c r="G21" s="60"/>
      <c r="I21" s="37"/>
      <c r="J21" s="17"/>
      <c r="K21" s="17"/>
      <c r="L21" s="1"/>
    </row>
    <row r="22" spans="1:13" ht="13.8" thickBot="1" x14ac:dyDescent="0.3">
      <c r="A22" s="85" t="s">
        <v>35</v>
      </c>
      <c r="B22" s="143">
        <f>+'119'!C22</f>
        <v>2.4</v>
      </c>
      <c r="C22" s="143">
        <f>+'119'!C32</f>
        <v>2.4</v>
      </c>
      <c r="D22" s="143">
        <f>+'119'!C42</f>
        <v>2.4</v>
      </c>
      <c r="E22" s="143">
        <f>+'119'!C52</f>
        <v>2.4</v>
      </c>
      <c r="F22" s="35" t="s">
        <v>36</v>
      </c>
      <c r="G22" s="62"/>
      <c r="I22" s="17"/>
      <c r="J22" s="17"/>
      <c r="K22" s="21"/>
      <c r="L22" s="1"/>
    </row>
    <row r="23" spans="1:13" s="410" customFormat="1" ht="17.25" customHeight="1" x14ac:dyDescent="0.25">
      <c r="A23" s="514"/>
      <c r="B23" s="516">
        <f>+'119'!G13</f>
        <v>72.52000000000001</v>
      </c>
      <c r="C23" s="516">
        <f>+'119'!G23</f>
        <v>72.52000000000001</v>
      </c>
      <c r="D23" s="516">
        <f>+'119'!G33</f>
        <v>468.36316800000009</v>
      </c>
      <c r="E23" s="516">
        <f>+'119'!G43</f>
        <v>488.72678400000007</v>
      </c>
      <c r="F23" s="477"/>
      <c r="G23" s="517"/>
      <c r="I23" s="442"/>
      <c r="J23" s="442"/>
      <c r="K23" s="442"/>
      <c r="L23" s="442"/>
    </row>
    <row r="24" spans="1:13" x14ac:dyDescent="0.25">
      <c r="A24" s="285" t="s">
        <v>10</v>
      </c>
      <c r="B24" s="600" t="s">
        <v>76</v>
      </c>
      <c r="C24" s="592"/>
      <c r="D24" s="592"/>
      <c r="E24" s="592"/>
      <c r="F24" s="592"/>
      <c r="G24" s="290" t="s">
        <v>171</v>
      </c>
    </row>
    <row r="25" spans="1:13" s="1" customFormat="1" x14ac:dyDescent="0.25">
      <c r="A25" s="59"/>
      <c r="B25" s="497" t="s">
        <v>287</v>
      </c>
      <c r="C25" s="498" t="s">
        <v>33</v>
      </c>
      <c r="D25" s="499" t="s">
        <v>6</v>
      </c>
      <c r="E25" s="500" t="s">
        <v>20</v>
      </c>
      <c r="F25" s="18"/>
      <c r="G25" s="60"/>
    </row>
    <row r="26" spans="1:13" x14ac:dyDescent="0.25">
      <c r="A26" s="83" t="s">
        <v>26</v>
      </c>
      <c r="B26" s="137" t="str">
        <f>+'323'!C14</f>
        <v xml:space="preserve"> - </v>
      </c>
      <c r="C26" s="137" t="str">
        <f>+'323'!C24</f>
        <v xml:space="preserve"> - </v>
      </c>
      <c r="D26" s="137" t="str">
        <f>+'323'!C34</f>
        <v>ab 35</v>
      </c>
      <c r="E26" s="137" t="str">
        <f>+'323'!C44</f>
        <v xml:space="preserve"> - </v>
      </c>
      <c r="F26" s="33" t="s">
        <v>19</v>
      </c>
      <c r="G26" s="60"/>
      <c r="I26" s="17"/>
      <c r="J26" s="17"/>
      <c r="K26" s="17"/>
      <c r="L26" s="72"/>
      <c r="M26" s="73"/>
    </row>
    <row r="27" spans="1:13" x14ac:dyDescent="0.25">
      <c r="A27" s="84" t="s">
        <v>100</v>
      </c>
      <c r="B27" s="139" t="str">
        <f>+'323'!C15</f>
        <v xml:space="preserve"> - </v>
      </c>
      <c r="C27" s="139" t="str">
        <f>+'323'!C25</f>
        <v xml:space="preserve"> - </v>
      </c>
      <c r="D27" s="139" t="str">
        <f>+'323'!C35</f>
        <v xml:space="preserve">hoch </v>
      </c>
      <c r="E27" s="139" t="str">
        <f>+'323'!C45</f>
        <v xml:space="preserve">hoch </v>
      </c>
      <c r="F27" s="33"/>
      <c r="G27" s="60"/>
      <c r="I27" s="21"/>
      <c r="J27" s="21"/>
      <c r="K27" s="21"/>
      <c r="L27" s="72"/>
    </row>
    <row r="28" spans="1:13" x14ac:dyDescent="0.25">
      <c r="A28" s="83" t="s">
        <v>5</v>
      </c>
      <c r="B28" s="139" t="str">
        <f>+'323'!C16</f>
        <v xml:space="preserve"> - </v>
      </c>
      <c r="C28" s="139" t="str">
        <f>+'323'!C26</f>
        <v>labil</v>
      </c>
      <c r="D28" s="139" t="str">
        <f>+'323'!C36</f>
        <v xml:space="preserve"> - </v>
      </c>
      <c r="E28" s="139" t="str">
        <f>+'323'!C46</f>
        <v>labil</v>
      </c>
      <c r="F28" s="34"/>
      <c r="G28" s="60"/>
      <c r="I28" s="21"/>
      <c r="J28" s="21"/>
      <c r="K28" s="21"/>
      <c r="L28" s="72"/>
    </row>
    <row r="29" spans="1:13" x14ac:dyDescent="0.25">
      <c r="A29" s="84" t="s">
        <v>46</v>
      </c>
      <c r="B29" s="139" t="str">
        <f>+'323'!C17</f>
        <v xml:space="preserve"> - </v>
      </c>
      <c r="C29" s="139" t="str">
        <f>+'323'!C27</f>
        <v>uneben</v>
      </c>
      <c r="D29" s="139" t="str">
        <f>+'323'!C37</f>
        <v>uneben</v>
      </c>
      <c r="E29" s="139" t="str">
        <f>+'323'!C47</f>
        <v>uneben</v>
      </c>
      <c r="F29" s="34"/>
      <c r="G29" s="60"/>
      <c r="I29" s="17"/>
      <c r="J29" s="17"/>
      <c r="K29" s="17"/>
      <c r="L29" s="72"/>
    </row>
    <row r="30" spans="1:13" x14ac:dyDescent="0.25">
      <c r="A30" s="83" t="s">
        <v>28</v>
      </c>
      <c r="B30" s="139">
        <f>+'323'!C18</f>
        <v>50</v>
      </c>
      <c r="C30" s="139" t="str">
        <f>+'323'!C28</f>
        <v>50 bis 100</v>
      </c>
      <c r="D30" s="139" t="str">
        <f>+'323'!C38</f>
        <v>50 bis 100</v>
      </c>
      <c r="E30" s="139" t="str">
        <f>+'323'!C48</f>
        <v>100 bis 150</v>
      </c>
      <c r="F30" s="33" t="s">
        <v>25</v>
      </c>
      <c r="G30" s="60"/>
      <c r="H30" s="14"/>
      <c r="I30" s="28"/>
      <c r="J30" s="28"/>
      <c r="K30" s="28"/>
      <c r="L30" s="72"/>
    </row>
    <row r="31" spans="1:13" x14ac:dyDescent="0.25">
      <c r="A31" s="84" t="s">
        <v>4</v>
      </c>
      <c r="B31" s="139" t="str">
        <f>+'323'!C19</f>
        <v xml:space="preserve"> - </v>
      </c>
      <c r="C31" s="139" t="str">
        <f>+'323'!C29</f>
        <v xml:space="preserve"> - </v>
      </c>
      <c r="D31" s="139" t="str">
        <f>+'323'!C39</f>
        <v xml:space="preserve"> - </v>
      </c>
      <c r="E31" s="139" t="str">
        <f>+'323'!C49</f>
        <v xml:space="preserve"> - </v>
      </c>
      <c r="F31" s="33" t="s">
        <v>19</v>
      </c>
      <c r="G31" s="60"/>
      <c r="I31" s="29"/>
      <c r="J31" s="29"/>
      <c r="K31" s="29"/>
      <c r="L31" s="72"/>
    </row>
    <row r="32" spans="1:13" x14ac:dyDescent="0.25">
      <c r="A32" s="84" t="s">
        <v>29</v>
      </c>
      <c r="B32" s="139">
        <f>+'323'!C20</f>
        <v>5</v>
      </c>
      <c r="C32" s="139" t="str">
        <f>+'323'!C30</f>
        <v>1 bis 5</v>
      </c>
      <c r="D32" s="139" t="str">
        <f>+'323'!C40</f>
        <v>1 bis 5</v>
      </c>
      <c r="E32" s="139" t="str">
        <f>+'323'!C50</f>
        <v>1 bis 5</v>
      </c>
      <c r="F32" s="33" t="s">
        <v>32</v>
      </c>
      <c r="G32" s="60"/>
      <c r="I32" s="17"/>
      <c r="J32" s="17"/>
      <c r="K32" s="17"/>
      <c r="L32" s="72"/>
    </row>
    <row r="33" spans="1:12" x14ac:dyDescent="0.25">
      <c r="A33" s="84" t="s">
        <v>31</v>
      </c>
      <c r="B33" s="139" t="str">
        <f>+'323'!C21</f>
        <v xml:space="preserve"> - </v>
      </c>
      <c r="C33" s="139" t="str">
        <f>+'323'!C31</f>
        <v xml:space="preserve"> - </v>
      </c>
      <c r="D33" s="139" t="str">
        <f>+'323'!C41</f>
        <v xml:space="preserve"> - </v>
      </c>
      <c r="E33" s="139" t="str">
        <f>+'323'!C51</f>
        <v xml:space="preserve"> - </v>
      </c>
      <c r="F33" s="33" t="s">
        <v>17</v>
      </c>
      <c r="G33" s="60"/>
      <c r="I33" s="17"/>
      <c r="J33" s="17"/>
      <c r="K33" s="17"/>
      <c r="L33" s="5"/>
    </row>
    <row r="34" spans="1:12" x14ac:dyDescent="0.25">
      <c r="A34" s="85" t="s">
        <v>35</v>
      </c>
      <c r="B34" s="513" t="str">
        <f>+'323'!C22</f>
        <v xml:space="preserve"> - </v>
      </c>
      <c r="C34" s="513">
        <f>+'323'!C32</f>
        <v>2.7</v>
      </c>
      <c r="D34" s="513">
        <f>+'323'!C42</f>
        <v>2.7</v>
      </c>
      <c r="E34" s="513">
        <f>+'323'!C52</f>
        <v>2.7</v>
      </c>
      <c r="F34" s="35" t="s">
        <v>36</v>
      </c>
      <c r="G34" s="62"/>
    </row>
    <row r="35" spans="1:12" s="410" customFormat="1" ht="17.25" customHeight="1" x14ac:dyDescent="0.25">
      <c r="A35" s="538"/>
      <c r="B35" s="539">
        <f>+'323'!G13</f>
        <v>41.591999999999999</v>
      </c>
      <c r="C35" s="539">
        <f>+'323'!G23</f>
        <v>164.15530560000002</v>
      </c>
      <c r="D35" s="539">
        <f>+'323'!G33</f>
        <v>246.23295839999997</v>
      </c>
      <c r="E35" s="539">
        <f>+'323'!G43</f>
        <v>320.10284591999999</v>
      </c>
      <c r="F35" s="442"/>
      <c r="G35" s="540"/>
    </row>
    <row r="36" spans="1:12" x14ac:dyDescent="0.25">
      <c r="A36" s="285" t="s">
        <v>12</v>
      </c>
      <c r="B36" s="600" t="s">
        <v>64</v>
      </c>
      <c r="C36" s="592"/>
      <c r="D36" s="592"/>
      <c r="E36" s="592"/>
      <c r="F36" s="592"/>
      <c r="G36" s="290" t="s">
        <v>141</v>
      </c>
      <c r="H36" s="72"/>
      <c r="I36" s="17"/>
      <c r="J36" s="17"/>
      <c r="K36" s="17"/>
      <c r="L36" s="1"/>
    </row>
    <row r="37" spans="1:12" s="1" customFormat="1" x14ac:dyDescent="0.25">
      <c r="A37" s="59"/>
      <c r="B37" s="497" t="s">
        <v>287</v>
      </c>
      <c r="C37" s="498" t="s">
        <v>33</v>
      </c>
      <c r="D37" s="499" t="s">
        <v>6</v>
      </c>
      <c r="E37" s="500" t="s">
        <v>20</v>
      </c>
      <c r="F37" s="18"/>
      <c r="G37" s="60"/>
      <c r="I37" s="17"/>
      <c r="J37" s="17"/>
      <c r="K37" s="17"/>
    </row>
    <row r="38" spans="1:12" x14ac:dyDescent="0.25">
      <c r="A38" s="83" t="s">
        <v>26</v>
      </c>
      <c r="B38" s="137" t="str">
        <f>+'3381'!C13</f>
        <v xml:space="preserve"> - </v>
      </c>
      <c r="C38" s="137" t="str">
        <f>+'3381'!C23</f>
        <v xml:space="preserve"> - </v>
      </c>
      <c r="D38" s="137" t="str">
        <f>+'3381'!C33</f>
        <v>ab 35</v>
      </c>
      <c r="E38" s="137" t="str">
        <f>+'3381'!C43</f>
        <v xml:space="preserve"> - </v>
      </c>
      <c r="F38" s="33" t="s">
        <v>19</v>
      </c>
      <c r="G38" s="60"/>
      <c r="I38" s="21"/>
      <c r="J38" s="21"/>
      <c r="K38" s="21"/>
      <c r="L38" s="1"/>
    </row>
    <row r="39" spans="1:12" x14ac:dyDescent="0.25">
      <c r="A39" s="84" t="s">
        <v>100</v>
      </c>
      <c r="B39" s="139" t="str">
        <f>+'3381'!C14</f>
        <v xml:space="preserve"> - </v>
      </c>
      <c r="C39" s="139" t="str">
        <f>+'3381'!C24</f>
        <v xml:space="preserve"> - </v>
      </c>
      <c r="D39" s="139" t="str">
        <f>+'3381'!C34</f>
        <v xml:space="preserve"> - </v>
      </c>
      <c r="E39" s="139" t="str">
        <f>+'3381'!C44</f>
        <v xml:space="preserve"> - </v>
      </c>
      <c r="F39" s="33"/>
      <c r="G39" s="60"/>
      <c r="I39" s="21"/>
      <c r="J39" s="21"/>
      <c r="K39" s="21"/>
      <c r="L39" s="1"/>
    </row>
    <row r="40" spans="1:12" x14ac:dyDescent="0.25">
      <c r="A40" s="83" t="s">
        <v>5</v>
      </c>
      <c r="B40" s="139" t="str">
        <f>+'3381'!C15</f>
        <v xml:space="preserve"> - </v>
      </c>
      <c r="C40" s="139" t="str">
        <f>+'3381'!C25</f>
        <v xml:space="preserve"> - </v>
      </c>
      <c r="D40" s="139" t="str">
        <f>+'3381'!C35</f>
        <v xml:space="preserve"> - </v>
      </c>
      <c r="E40" s="139" t="str">
        <f>+'3381'!C45</f>
        <v>labil</v>
      </c>
      <c r="F40" s="34"/>
      <c r="G40" s="60"/>
      <c r="I40" s="17"/>
      <c r="J40" s="17"/>
      <c r="K40" s="17"/>
      <c r="L40" s="1"/>
    </row>
    <row r="41" spans="1:12" x14ac:dyDescent="0.25">
      <c r="A41" s="84" t="s">
        <v>46</v>
      </c>
      <c r="B41" s="139" t="str">
        <f>+'3381'!C16</f>
        <v xml:space="preserve"> - </v>
      </c>
      <c r="C41" s="139" t="str">
        <f>+'3381'!C26</f>
        <v>uneben</v>
      </c>
      <c r="D41" s="139" t="str">
        <f>+'3381'!C36</f>
        <v>uneben</v>
      </c>
      <c r="E41" s="139" t="str">
        <f>+'3381'!C46</f>
        <v>uneben</v>
      </c>
      <c r="F41" s="34"/>
      <c r="G41" s="60"/>
      <c r="I41" s="28"/>
      <c r="J41" s="28"/>
      <c r="K41" s="28"/>
      <c r="L41" s="1"/>
    </row>
    <row r="42" spans="1:12" x14ac:dyDescent="0.25">
      <c r="A42" s="83" t="s">
        <v>28</v>
      </c>
      <c r="B42" s="139" t="str">
        <f>+'3381'!C17</f>
        <v>5 bis 25</v>
      </c>
      <c r="C42" s="139" t="str">
        <f>+'3381'!C27</f>
        <v>bis 50</v>
      </c>
      <c r="D42" s="139" t="str">
        <f>+'3381'!C37</f>
        <v>&gt; 50</v>
      </c>
      <c r="E42" s="139" t="str">
        <f>+'3381'!C47</f>
        <v>&gt; 50</v>
      </c>
      <c r="F42" s="33" t="s">
        <v>25</v>
      </c>
      <c r="G42" s="60"/>
      <c r="H42" s="14"/>
      <c r="I42" s="29"/>
      <c r="J42" s="29"/>
      <c r="K42" s="29"/>
      <c r="L42" s="1"/>
    </row>
    <row r="43" spans="1:12" x14ac:dyDescent="0.25">
      <c r="A43" s="84" t="s">
        <v>4</v>
      </c>
      <c r="B43" s="139" t="str">
        <f>+'3381'!C18</f>
        <v>20 bis 40</v>
      </c>
      <c r="C43" s="139" t="str">
        <f>+'3381'!C28</f>
        <v>20 bis 40</v>
      </c>
      <c r="D43" s="139" t="str">
        <f>+'3381'!C38</f>
        <v>20 bis 40</v>
      </c>
      <c r="E43" s="139" t="str">
        <f>+'3381'!C48</f>
        <v>&gt; 40</v>
      </c>
      <c r="F43" s="33" t="s">
        <v>19</v>
      </c>
      <c r="G43" s="60"/>
      <c r="I43" s="17"/>
      <c r="J43" s="17"/>
      <c r="K43" s="17"/>
      <c r="L43" s="1"/>
    </row>
    <row r="44" spans="1:12" x14ac:dyDescent="0.25">
      <c r="A44" s="84" t="s">
        <v>29</v>
      </c>
      <c r="B44" s="139">
        <f>+'3381'!C19</f>
        <v>5</v>
      </c>
      <c r="C44" s="139" t="str">
        <f>+'3381'!C29</f>
        <v>&gt; 5</v>
      </c>
      <c r="D44" s="139" t="str">
        <f>+'3381'!C39</f>
        <v>1 bis 5</v>
      </c>
      <c r="E44" s="139" t="str">
        <f>+'3381'!C49</f>
        <v>&lt; 1</v>
      </c>
      <c r="F44" s="33" t="s">
        <v>32</v>
      </c>
      <c r="G44" s="60"/>
      <c r="I44" s="17"/>
      <c r="J44" s="17"/>
      <c r="K44" s="17"/>
      <c r="L44" s="1"/>
    </row>
    <row r="45" spans="1:12" x14ac:dyDescent="0.25">
      <c r="A45" s="84" t="s">
        <v>31</v>
      </c>
      <c r="B45" s="139">
        <f>+'3381'!C20</f>
        <v>0</v>
      </c>
      <c r="C45" s="139">
        <f>+'3381'!C30</f>
        <v>3</v>
      </c>
      <c r="D45" s="139">
        <f>+'3381'!C40</f>
        <v>3</v>
      </c>
      <c r="E45" s="139">
        <f>+'3381'!C50</f>
        <v>3</v>
      </c>
      <c r="F45" s="33" t="s">
        <v>17</v>
      </c>
      <c r="G45" s="60"/>
      <c r="I45" s="5"/>
      <c r="J45" s="1"/>
      <c r="K45" s="1"/>
      <c r="L45" s="1"/>
    </row>
    <row r="46" spans="1:12" ht="13.8" thickBot="1" x14ac:dyDescent="0.3">
      <c r="A46" s="85" t="s">
        <v>35</v>
      </c>
      <c r="B46" s="143" t="str">
        <f>+'3381'!C21</f>
        <v xml:space="preserve"> - </v>
      </c>
      <c r="C46" s="143" t="str">
        <f>+'3381'!C31</f>
        <v xml:space="preserve"> - </v>
      </c>
      <c r="D46" s="143" t="str">
        <f>+'3381'!C41</f>
        <v xml:space="preserve"> - </v>
      </c>
      <c r="E46" s="143" t="str">
        <f>+'3381'!C51</f>
        <v xml:space="preserve"> - </v>
      </c>
      <c r="F46" s="35" t="s">
        <v>36</v>
      </c>
      <c r="G46" s="62"/>
      <c r="I46" s="1"/>
      <c r="J46" s="1"/>
      <c r="K46" s="1"/>
      <c r="L46" s="1"/>
    </row>
    <row r="47" spans="1:12" s="410" customFormat="1" ht="17.25" customHeight="1" thickBot="1" x14ac:dyDescent="0.3">
      <c r="A47" s="526"/>
      <c r="B47" s="527">
        <f>+'3381'!G12</f>
        <v>75.319999999999993</v>
      </c>
      <c r="C47" s="527">
        <f>+'3381'!G22</f>
        <v>469.99679999999995</v>
      </c>
      <c r="D47" s="527">
        <f>+'3381'!G32</f>
        <v>1579.1892480000001</v>
      </c>
      <c r="E47" s="547">
        <f>+'3381'!G42</f>
        <v>1902.5470464</v>
      </c>
      <c r="F47" s="528"/>
      <c r="G47" s="529"/>
      <c r="H47" s="291"/>
    </row>
    <row r="48" spans="1:12" ht="12.75" customHeight="1" x14ac:dyDescent="0.25"/>
    <row r="49" spans="1:7" ht="12.75" customHeight="1" thickBot="1" x14ac:dyDescent="0.3"/>
    <row r="50" spans="1:7" ht="12.75" customHeight="1" x14ac:dyDescent="0.25">
      <c r="A50" s="385" t="s">
        <v>328</v>
      </c>
      <c r="B50" s="180" t="s">
        <v>278</v>
      </c>
      <c r="C50" s="144" t="s">
        <v>33</v>
      </c>
      <c r="D50" s="145" t="s">
        <v>6</v>
      </c>
      <c r="E50" s="145" t="s">
        <v>20</v>
      </c>
      <c r="F50" s="146"/>
      <c r="G50" s="147"/>
    </row>
    <row r="51" spans="1:7" ht="12.75" customHeight="1" thickBot="1" x14ac:dyDescent="0.3">
      <c r="A51" s="148" t="s">
        <v>239</v>
      </c>
      <c r="B51" s="181">
        <f>+B47+B35+B23</f>
        <v>189.43200000000002</v>
      </c>
      <c r="C51" s="149">
        <f>+C47+C35+C23</f>
        <v>706.6721055999999</v>
      </c>
      <c r="D51" s="149">
        <f>+D47+D35+D23</f>
        <v>2293.7853744000004</v>
      </c>
      <c r="E51" s="149">
        <f>+E47+E35+E23</f>
        <v>2711.3766763200001</v>
      </c>
      <c r="F51" s="150"/>
      <c r="G51" s="151"/>
    </row>
    <row r="52" spans="1:7" ht="13.8" thickBot="1" x14ac:dyDescent="0.3"/>
    <row r="53" spans="1:7" ht="27" thickBot="1" x14ac:dyDescent="0.3">
      <c r="A53" s="182" t="s">
        <v>329</v>
      </c>
      <c r="B53" s="184" t="s">
        <v>297</v>
      </c>
      <c r="C53" s="184" t="s">
        <v>296</v>
      </c>
      <c r="D53" s="183" t="s">
        <v>295</v>
      </c>
      <c r="E53" s="183" t="s">
        <v>298</v>
      </c>
      <c r="F53" s="188"/>
      <c r="G53" s="147"/>
    </row>
    <row r="54" spans="1:7" ht="13.8" thickBot="1" x14ac:dyDescent="0.3">
      <c r="A54" s="566">
        <v>0.1</v>
      </c>
      <c r="B54" s="185">
        <f>+A54*B51</f>
        <v>18.943200000000001</v>
      </c>
      <c r="C54" s="185">
        <f>+C51*A54</f>
        <v>70.667210559999987</v>
      </c>
      <c r="D54" s="185">
        <f>+D51*A54</f>
        <v>229.37853744000006</v>
      </c>
      <c r="E54" s="185">
        <f>+E51*A54</f>
        <v>271.13766763200005</v>
      </c>
      <c r="F54" s="186"/>
      <c r="G54" s="151"/>
    </row>
    <row r="55" spans="1:7" s="72" customFormat="1" x14ac:dyDescent="0.25">
      <c r="A55" s="508"/>
      <c r="B55" s="509"/>
      <c r="C55" s="509"/>
      <c r="D55" s="509"/>
      <c r="E55" s="509"/>
      <c r="F55" s="510"/>
      <c r="G55" s="51"/>
    </row>
    <row r="56" spans="1:7" ht="13.8" thickBot="1" x14ac:dyDescent="0.3"/>
    <row r="57" spans="1:7" x14ac:dyDescent="0.25">
      <c r="A57" s="201" t="s">
        <v>300</v>
      </c>
      <c r="B57" s="196"/>
      <c r="C57" s="196"/>
      <c r="D57" s="196"/>
      <c r="E57" s="196"/>
      <c r="F57" s="196"/>
      <c r="G57" s="197"/>
    </row>
    <row r="58" spans="1:7" x14ac:dyDescent="0.25">
      <c r="A58" s="86"/>
      <c r="B58" s="1"/>
      <c r="C58" s="1"/>
      <c r="D58" s="1"/>
      <c r="E58" s="1"/>
      <c r="F58" s="1"/>
      <c r="G58" s="88"/>
    </row>
    <row r="59" spans="1:7" ht="13.8" thickBot="1" x14ac:dyDescent="0.3">
      <c r="A59" s="198" t="s">
        <v>301</v>
      </c>
      <c r="B59" s="199" t="s">
        <v>303</v>
      </c>
      <c r="C59" s="199" t="s">
        <v>304</v>
      </c>
      <c r="D59" s="199" t="s">
        <v>305</v>
      </c>
      <c r="E59" s="199" t="s">
        <v>306</v>
      </c>
      <c r="F59" s="1"/>
      <c r="G59" s="88"/>
    </row>
    <row r="60" spans="1:7" x14ac:dyDescent="0.25">
      <c r="A60" s="200" t="s">
        <v>302</v>
      </c>
      <c r="B60" s="567">
        <v>1</v>
      </c>
      <c r="C60" s="568" t="s">
        <v>287</v>
      </c>
      <c r="D60" s="204">
        <f>IF(C60=B13,B23,IF(C60=C13,C23,IF(C60=D13,D23,IF(C60=E13,E23,"Fehler"))))</f>
        <v>72.52000000000001</v>
      </c>
      <c r="E60" s="204">
        <f>+D60*B60</f>
        <v>72.52000000000001</v>
      </c>
      <c r="F60" s="1"/>
      <c r="G60" s="88"/>
    </row>
    <row r="61" spans="1:7" ht="13.8" thickBot="1" x14ac:dyDescent="0.3">
      <c r="A61" s="198" t="s">
        <v>301</v>
      </c>
      <c r="B61" s="199" t="s">
        <v>303</v>
      </c>
      <c r="C61" s="199" t="s">
        <v>304</v>
      </c>
      <c r="D61" s="205" t="s">
        <v>305</v>
      </c>
      <c r="E61" s="205" t="s">
        <v>307</v>
      </c>
      <c r="F61" s="1"/>
      <c r="G61" s="88"/>
    </row>
    <row r="62" spans="1:7" x14ac:dyDescent="0.25">
      <c r="A62" s="200" t="s">
        <v>10</v>
      </c>
      <c r="B62" s="567">
        <v>1</v>
      </c>
      <c r="C62" s="568" t="s">
        <v>287</v>
      </c>
      <c r="D62" s="204">
        <f>IF(C62=B25,B35,IF(C62=C25,C35,IF(C62=D25,D35,IF(C62=E25,E35,"Fehler"))))</f>
        <v>41.591999999999999</v>
      </c>
      <c r="E62" s="204">
        <f>+D62*B62</f>
        <v>41.591999999999999</v>
      </c>
      <c r="F62" s="1"/>
      <c r="G62" s="88"/>
    </row>
    <row r="63" spans="1:7" ht="13.8" thickBot="1" x14ac:dyDescent="0.3">
      <c r="A63" s="198" t="s">
        <v>301</v>
      </c>
      <c r="B63" s="199" t="s">
        <v>303</v>
      </c>
      <c r="C63" s="199" t="s">
        <v>304</v>
      </c>
      <c r="D63" s="205" t="s">
        <v>305</v>
      </c>
      <c r="E63" s="205" t="s">
        <v>308</v>
      </c>
      <c r="F63" s="1"/>
      <c r="G63" s="88"/>
    </row>
    <row r="64" spans="1:7" x14ac:dyDescent="0.25">
      <c r="A64" s="200" t="s">
        <v>12</v>
      </c>
      <c r="B64" s="567">
        <v>1</v>
      </c>
      <c r="C64" s="568" t="s">
        <v>287</v>
      </c>
      <c r="D64" s="204">
        <f>IF(C64=B37,B47,IF(C64=C37,C47,IF(C64=D37,D47,IF(C64=E37,E47,"Fehler"))))</f>
        <v>75.319999999999993</v>
      </c>
      <c r="E64" s="204">
        <f>+D64*B64</f>
        <v>75.319999999999993</v>
      </c>
      <c r="F64" s="1"/>
      <c r="G64" s="88"/>
    </row>
    <row r="65" spans="1:15" ht="13.8" thickBot="1" x14ac:dyDescent="0.3">
      <c r="A65" s="93"/>
      <c r="B65" s="94"/>
      <c r="C65" s="94"/>
      <c r="D65" s="94"/>
      <c r="E65" s="94"/>
      <c r="F65" s="94"/>
      <c r="G65" s="95"/>
    </row>
    <row r="66" spans="1:15" ht="27" thickBot="1" x14ac:dyDescent="0.3">
      <c r="A66" s="182" t="s">
        <v>329</v>
      </c>
      <c r="B66" s="1"/>
      <c r="C66" s="193" t="s">
        <v>309</v>
      </c>
      <c r="D66" s="192"/>
      <c r="E66" s="206">
        <f>+E64+E62+E60</f>
        <v>189.43200000000002</v>
      </c>
      <c r="F66" s="1"/>
      <c r="G66" s="88"/>
    </row>
    <row r="67" spans="1:15" ht="13.8" thickBot="1" x14ac:dyDescent="0.3">
      <c r="A67" s="566">
        <v>0.1</v>
      </c>
      <c r="B67" s="94"/>
      <c r="C67" s="202" t="s">
        <v>311</v>
      </c>
      <c r="D67" s="94"/>
      <c r="E67" s="203">
        <f>+E66*A67</f>
        <v>18.943200000000001</v>
      </c>
      <c r="F67" s="94"/>
      <c r="G67" s="95"/>
    </row>
    <row r="70" spans="1:15" x14ac:dyDescent="0.25">
      <c r="A70" s="412"/>
      <c r="B70" s="413"/>
      <c r="C70" s="413"/>
      <c r="D70" s="413"/>
      <c r="E70" s="413"/>
      <c r="F70" s="413"/>
      <c r="G70" s="413"/>
      <c r="H70" s="1"/>
      <c r="I70" s="1"/>
      <c r="J70" s="1"/>
      <c r="K70" s="1"/>
      <c r="L70" s="1"/>
      <c r="M70" s="1"/>
      <c r="N70" s="1"/>
      <c r="O70" s="1"/>
    </row>
    <row r="71" spans="1:15" ht="17.25" customHeight="1" x14ac:dyDescent="0.25">
      <c r="A71" s="414" t="s">
        <v>348</v>
      </c>
      <c r="G71" s="493" t="s">
        <v>384</v>
      </c>
      <c r="H71" s="1"/>
      <c r="I71" s="1"/>
      <c r="J71" s="1"/>
      <c r="K71" s="1"/>
      <c r="L71" s="1"/>
      <c r="M71" s="1"/>
      <c r="N71" s="1"/>
      <c r="O71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L31" sqref="L31"/>
      <pageMargins left="0.70866141732283472" right="0.70866141732283472" top="0.78740157480314965" bottom="0.78740157480314965" header="0.31496062992125984" footer="0.31496062992125984"/>
      <pageSetup paperSize="9" scale="91" orientation="portrait" r:id="rId1"/>
    </customSheetView>
    <customSheetView guid="{BCF61E25-243C-4CAA-8913-0F558945A257}" showGridLines="0" showRowCol="0" fitToPage="1">
      <selection activeCell="L31" sqref="L31"/>
      <pageMargins left="0.70866141732283472" right="0.70866141732283472" top="0.78740157480314965" bottom="0.78740157480314965" header="0.31496062992125984" footer="0.31496062992125984"/>
      <pageSetup paperSize="9" scale="91" orientation="portrait" r:id="rId2"/>
    </customSheetView>
  </customSheetViews>
  <mergeCells count="3">
    <mergeCell ref="B12:F12"/>
    <mergeCell ref="B24:F24"/>
    <mergeCell ref="B36:F36"/>
  </mergeCells>
  <conditionalFormatting sqref="B13">
    <cfRule type="cellIs" dxfId="63" priority="40" stopIfTrue="1" operator="equal">
      <formula>$B$13</formula>
    </cfRule>
  </conditionalFormatting>
  <conditionalFormatting sqref="C13">
    <cfRule type="cellIs" dxfId="62" priority="39" stopIfTrue="1" operator="equal">
      <formula>$C$13</formula>
    </cfRule>
  </conditionalFormatting>
  <conditionalFormatting sqref="D13">
    <cfRule type="cellIs" dxfId="61" priority="38" stopIfTrue="1" operator="equal">
      <formula>$D$13</formula>
    </cfRule>
  </conditionalFormatting>
  <conditionalFormatting sqref="E13">
    <cfRule type="cellIs" dxfId="60" priority="37" stopIfTrue="1" operator="equal">
      <formula>$E$13</formula>
    </cfRule>
  </conditionalFormatting>
  <conditionalFormatting sqref="B25">
    <cfRule type="cellIs" dxfId="59" priority="36" stopIfTrue="1" operator="equal">
      <formula>$B$25</formula>
    </cfRule>
  </conditionalFormatting>
  <conditionalFormatting sqref="C25">
    <cfRule type="cellIs" dxfId="58" priority="35" stopIfTrue="1" operator="equal">
      <formula>$C$25</formula>
    </cfRule>
  </conditionalFormatting>
  <conditionalFormatting sqref="D25">
    <cfRule type="cellIs" dxfId="57" priority="34" stopIfTrue="1" operator="equal">
      <formula>$D$25</formula>
    </cfRule>
  </conditionalFormatting>
  <conditionalFormatting sqref="E25">
    <cfRule type="cellIs" dxfId="56" priority="33" stopIfTrue="1" operator="equal">
      <formula>$E$25</formula>
    </cfRule>
  </conditionalFormatting>
  <conditionalFormatting sqref="B37">
    <cfRule type="cellIs" dxfId="55" priority="32" stopIfTrue="1" operator="equal">
      <formula>$B$37</formula>
    </cfRule>
  </conditionalFormatting>
  <conditionalFormatting sqref="C37">
    <cfRule type="cellIs" dxfId="54" priority="31" stopIfTrue="1" operator="equal">
      <formula>$C$37</formula>
    </cfRule>
  </conditionalFormatting>
  <conditionalFormatting sqref="D37">
    <cfRule type="cellIs" dxfId="53" priority="30" stopIfTrue="1" operator="equal">
      <formula>$D$37</formula>
    </cfRule>
  </conditionalFormatting>
  <conditionalFormatting sqref="E37">
    <cfRule type="cellIs" dxfId="52" priority="29" stopIfTrue="1" operator="equal">
      <formula>$E$37</formula>
    </cfRule>
  </conditionalFormatting>
  <conditionalFormatting sqref="C60">
    <cfRule type="cellIs" dxfId="51" priority="9" stopIfTrue="1" operator="equal">
      <formula>$E$13</formula>
    </cfRule>
    <cfRule type="cellIs" dxfId="50" priority="10" stopIfTrue="1" operator="equal">
      <formula>$D$13</formula>
    </cfRule>
    <cfRule type="cellIs" dxfId="49" priority="11" stopIfTrue="1" operator="equal">
      <formula>$C$13</formula>
    </cfRule>
    <cfRule type="cellIs" dxfId="48" priority="12" stopIfTrue="1" operator="equal">
      <formula>$B$13</formula>
    </cfRule>
  </conditionalFormatting>
  <conditionalFormatting sqref="C62">
    <cfRule type="cellIs" dxfId="47" priority="5" stopIfTrue="1" operator="equal">
      <formula>$E$25</formula>
    </cfRule>
    <cfRule type="cellIs" dxfId="46" priority="6" stopIfTrue="1" operator="equal">
      <formula>$D$25</formula>
    </cfRule>
    <cfRule type="cellIs" dxfId="45" priority="7" stopIfTrue="1" operator="equal">
      <formula>$C$25</formula>
    </cfRule>
    <cfRule type="cellIs" dxfId="44" priority="8" stopIfTrue="1" operator="equal">
      <formula>$B$25</formula>
    </cfRule>
  </conditionalFormatting>
  <conditionalFormatting sqref="C64">
    <cfRule type="cellIs" dxfId="43" priority="1" stopIfTrue="1" operator="equal">
      <formula>$E$37</formula>
    </cfRule>
    <cfRule type="cellIs" dxfId="42" priority="2" stopIfTrue="1" operator="equal">
      <formula>$D$37</formula>
    </cfRule>
    <cfRule type="cellIs" dxfId="41" priority="3" stopIfTrue="1" operator="equal">
      <formula>$C$37</formula>
    </cfRule>
    <cfRule type="cellIs" dxfId="40" priority="4" stopIfTrue="1" operator="equal">
      <formula>$B$37</formula>
    </cfRule>
  </conditionalFormatting>
  <dataValidations count="3">
    <dataValidation type="list" allowBlank="1" showInputMessage="1" showErrorMessage="1" sqref="C60">
      <formula1>$B$13:$E$13</formula1>
    </dataValidation>
    <dataValidation type="list" allowBlank="1" showInputMessage="1" showErrorMessage="1" sqref="C62">
      <formula1>$B$25:$E$25</formula1>
    </dataValidation>
    <dataValidation type="list" allowBlank="1" showInputMessage="1" showErrorMessage="1" sqref="C64">
      <formula1>$B$37:$E$37</formula1>
    </dataValidation>
  </dataValidations>
  <pageMargins left="0.70866141732283472" right="0.70866141732283472" top="0.78740157480314965" bottom="0.78740157480314965" header="0.31496062992125984" footer="0.31496062992125984"/>
  <pageSetup paperSize="9" scale="91" orientation="portrait" r:id="rId3"/>
  <ignoredErrors>
    <ignoredError sqref="G12 G24" twoDigitTextYear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tabColor rgb="FFFFFF00"/>
    <pageSetUpPr fitToPage="1"/>
  </sheetPr>
  <dimension ref="A1:O87"/>
  <sheetViews>
    <sheetView showGridLines="0" showRowColHeaders="0" zoomScaleNormal="100" workbookViewId="0">
      <selection activeCell="A68" sqref="A68"/>
    </sheetView>
  </sheetViews>
  <sheetFormatPr baseColWidth="10" defaultRowHeight="13.2" x14ac:dyDescent="0.25"/>
  <cols>
    <col min="1" max="1" width="18.44140625" customWidth="1"/>
    <col min="2" max="2" width="21.44140625" customWidth="1"/>
    <col min="3" max="3" width="19.44140625" customWidth="1"/>
    <col min="4" max="4" width="19.5546875" bestFit="1" customWidth="1"/>
    <col min="5" max="5" width="18.6640625" customWidth="1"/>
    <col min="6" max="6" width="5.88671875" customWidth="1"/>
    <col min="7" max="7" width="7.6640625" customWidth="1"/>
  </cols>
  <sheetData>
    <row r="1" spans="1:12" x14ac:dyDescent="0.25">
      <c r="A1" s="207" t="s">
        <v>192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102</v>
      </c>
      <c r="C3" s="217"/>
      <c r="D3" s="214"/>
      <c r="E3" s="214"/>
      <c r="F3" s="218"/>
      <c r="G3" s="215"/>
    </row>
    <row r="4" spans="1:12" x14ac:dyDescent="0.25">
      <c r="A4" s="219"/>
      <c r="B4" s="220" t="s">
        <v>185</v>
      </c>
      <c r="C4" s="220"/>
      <c r="D4" s="213"/>
      <c r="E4" s="213"/>
      <c r="F4" s="213"/>
      <c r="G4" s="221"/>
    </row>
    <row r="5" spans="1:12" ht="19.5" customHeight="1" x14ac:dyDescent="0.25">
      <c r="A5" s="224" t="s">
        <v>10</v>
      </c>
      <c r="B5" s="217" t="s">
        <v>76</v>
      </c>
      <c r="C5" s="217"/>
      <c r="D5" s="214"/>
      <c r="E5" s="214"/>
      <c r="F5" s="218"/>
      <c r="G5" s="215"/>
    </row>
    <row r="6" spans="1:12" x14ac:dyDescent="0.25">
      <c r="A6" s="216"/>
      <c r="B6" s="223" t="s">
        <v>170</v>
      </c>
      <c r="C6" s="223"/>
      <c r="D6" s="214"/>
      <c r="E6" s="214"/>
      <c r="F6" s="218"/>
      <c r="G6" s="215"/>
    </row>
    <row r="7" spans="1:12" ht="19.5" customHeight="1" x14ac:dyDescent="0.25">
      <c r="A7" s="224" t="s">
        <v>12</v>
      </c>
      <c r="B7" s="217" t="s">
        <v>111</v>
      </c>
      <c r="C7" s="217"/>
      <c r="D7" s="214"/>
      <c r="E7" s="214"/>
      <c r="F7" s="218"/>
      <c r="G7" s="215"/>
    </row>
    <row r="8" spans="1:12" x14ac:dyDescent="0.25">
      <c r="A8" s="216"/>
      <c r="B8" s="225" t="s">
        <v>178</v>
      </c>
      <c r="C8" s="225"/>
      <c r="D8" s="214"/>
      <c r="E8" s="214"/>
      <c r="F8" s="218"/>
      <c r="G8" s="215"/>
    </row>
    <row r="9" spans="1:12" ht="20.25" customHeight="1" x14ac:dyDescent="0.25">
      <c r="A9" s="224" t="s">
        <v>42</v>
      </c>
      <c r="B9" s="270" t="s">
        <v>119</v>
      </c>
      <c r="C9" s="270"/>
      <c r="D9" s="214"/>
      <c r="E9" s="214"/>
      <c r="F9" s="218"/>
      <c r="G9" s="215"/>
    </row>
    <row r="10" spans="1:12" x14ac:dyDescent="0.25">
      <c r="A10" s="216"/>
      <c r="B10" s="225" t="s">
        <v>179</v>
      </c>
      <c r="C10" s="225"/>
      <c r="D10" s="214"/>
      <c r="E10" s="214"/>
      <c r="F10" s="218"/>
      <c r="G10" s="215"/>
    </row>
    <row r="11" spans="1:12" x14ac:dyDescent="0.25">
      <c r="A11" s="226"/>
      <c r="B11" s="227"/>
      <c r="C11" s="228"/>
      <c r="D11" s="229"/>
      <c r="E11" s="229"/>
      <c r="F11" s="230"/>
      <c r="G11" s="231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ht="13.8" thickBot="1" x14ac:dyDescent="0.3">
      <c r="A13" s="2"/>
      <c r="B13" s="2"/>
      <c r="C13" s="2"/>
      <c r="D13" s="2"/>
      <c r="E13" s="2"/>
      <c r="F13" s="2"/>
      <c r="G13" s="2"/>
    </row>
    <row r="14" spans="1:12" x14ac:dyDescent="0.25">
      <c r="A14" s="287"/>
      <c r="B14" s="603" t="s">
        <v>102</v>
      </c>
      <c r="C14" s="594"/>
      <c r="D14" s="594"/>
      <c r="E14" s="594"/>
      <c r="F14" s="594"/>
      <c r="G14" s="289" t="s">
        <v>188</v>
      </c>
    </row>
    <row r="15" spans="1:12" s="1" customFormat="1" x14ac:dyDescent="0.25">
      <c r="A15" s="59"/>
      <c r="B15" s="497" t="s">
        <v>287</v>
      </c>
      <c r="C15" s="498" t="s">
        <v>33</v>
      </c>
      <c r="D15" s="499" t="s">
        <v>6</v>
      </c>
      <c r="E15" s="500" t="s">
        <v>20</v>
      </c>
      <c r="F15" s="18"/>
      <c r="G15" s="60"/>
    </row>
    <row r="16" spans="1:12" x14ac:dyDescent="0.25">
      <c r="A16" s="83" t="s">
        <v>26</v>
      </c>
      <c r="B16" s="137" t="str">
        <f>+'119'!C14</f>
        <v xml:space="preserve"> - </v>
      </c>
      <c r="C16" s="137" t="str">
        <f>+'119'!C24</f>
        <v xml:space="preserve"> - </v>
      </c>
      <c r="D16" s="137" t="str">
        <f>+'119'!C34</f>
        <v xml:space="preserve"> - </v>
      </c>
      <c r="E16" s="137" t="str">
        <f>+'119'!C44</f>
        <v>ab 35</v>
      </c>
      <c r="F16" s="33" t="s">
        <v>19</v>
      </c>
      <c r="G16" s="60"/>
      <c r="H16" s="14"/>
      <c r="I16" s="17"/>
      <c r="J16" s="17"/>
      <c r="K16" s="21"/>
      <c r="L16" s="1"/>
    </row>
    <row r="17" spans="1:13" x14ac:dyDescent="0.25">
      <c r="A17" s="84" t="s">
        <v>100</v>
      </c>
      <c r="B17" s="139" t="str">
        <f>+'119'!C15</f>
        <v xml:space="preserve"> - </v>
      </c>
      <c r="C17" s="139" t="str">
        <f>+'119'!C25</f>
        <v xml:space="preserve"> - </v>
      </c>
      <c r="D17" s="139" t="str">
        <f>+'119'!C35</f>
        <v>hoch</v>
      </c>
      <c r="E17" s="139" t="str">
        <f>+'119'!C45</f>
        <v>hoch</v>
      </c>
      <c r="F17" s="33"/>
      <c r="G17" s="60"/>
      <c r="I17" s="17"/>
      <c r="J17" s="17"/>
      <c r="K17" s="17"/>
      <c r="L17" s="1"/>
    </row>
    <row r="18" spans="1:13" x14ac:dyDescent="0.25">
      <c r="A18" s="83" t="s">
        <v>5</v>
      </c>
      <c r="B18" s="139" t="str">
        <f>+'119'!C16</f>
        <v xml:space="preserve"> - </v>
      </c>
      <c r="C18" s="139" t="str">
        <f>+'119'!C26</f>
        <v xml:space="preserve"> - </v>
      </c>
      <c r="D18" s="139" t="str">
        <f>+'119'!C36</f>
        <v>labil</v>
      </c>
      <c r="E18" s="139" t="str">
        <f>+'119'!C46</f>
        <v xml:space="preserve"> - </v>
      </c>
      <c r="F18" s="34"/>
      <c r="G18" s="60"/>
      <c r="I18" s="21"/>
      <c r="J18" s="21"/>
      <c r="K18" s="21"/>
      <c r="L18" s="1"/>
    </row>
    <row r="19" spans="1:13" x14ac:dyDescent="0.25">
      <c r="A19" s="84" t="s">
        <v>46</v>
      </c>
      <c r="B19" s="139" t="str">
        <f>+'119'!C17</f>
        <v xml:space="preserve"> - </v>
      </c>
      <c r="C19" s="139" t="str">
        <f>+'119'!C27</f>
        <v xml:space="preserve"> - </v>
      </c>
      <c r="D19" s="139" t="str">
        <f>+'119'!C37</f>
        <v>sehr uneben</v>
      </c>
      <c r="E19" s="139" t="str">
        <f>+'119'!C47</f>
        <v>sehr uneben</v>
      </c>
      <c r="F19" s="34"/>
      <c r="G19" s="60"/>
      <c r="H19" s="44"/>
      <c r="I19" s="21"/>
      <c r="J19" s="21"/>
      <c r="K19" s="21"/>
      <c r="L19" s="1"/>
    </row>
    <row r="20" spans="1:13" x14ac:dyDescent="0.25">
      <c r="A20" s="83" t="s">
        <v>28</v>
      </c>
      <c r="B20" s="139" t="str">
        <f>+'119'!C18</f>
        <v>50 bis 100</v>
      </c>
      <c r="C20" s="139" t="str">
        <f>+'119'!C28</f>
        <v>50 bis 100</v>
      </c>
      <c r="D20" s="139" t="str">
        <f>+'119'!C38</f>
        <v>50 bis 150</v>
      </c>
      <c r="E20" s="139" t="str">
        <f>+'119'!C48</f>
        <v>50 bis 150</v>
      </c>
      <c r="F20" s="33" t="s">
        <v>25</v>
      </c>
      <c r="G20" s="60"/>
      <c r="I20" s="21"/>
      <c r="J20" s="21"/>
      <c r="K20" s="21"/>
      <c r="L20" s="1"/>
    </row>
    <row r="21" spans="1:13" x14ac:dyDescent="0.25">
      <c r="A21" s="84" t="s">
        <v>4</v>
      </c>
      <c r="B21" s="139" t="str">
        <f>+'119'!C19</f>
        <v xml:space="preserve"> - </v>
      </c>
      <c r="C21" s="139" t="str">
        <f>+'119'!C29</f>
        <v xml:space="preserve"> - </v>
      </c>
      <c r="D21" s="139" t="str">
        <f>+'119'!C39</f>
        <v xml:space="preserve"> - </v>
      </c>
      <c r="E21" s="139" t="str">
        <f>+'119'!C49</f>
        <v xml:space="preserve"> - </v>
      </c>
      <c r="F21" s="33" t="s">
        <v>19</v>
      </c>
      <c r="G21" s="60"/>
      <c r="I21" s="28"/>
      <c r="J21" s="28"/>
      <c r="K21" s="28"/>
      <c r="L21" s="1"/>
    </row>
    <row r="22" spans="1:13" x14ac:dyDescent="0.25">
      <c r="A22" s="84" t="s">
        <v>29</v>
      </c>
      <c r="B22" s="139">
        <f>+'119'!C20</f>
        <v>10</v>
      </c>
      <c r="C22" s="139" t="str">
        <f>+'119'!C30</f>
        <v>&lt; 5</v>
      </c>
      <c r="D22" s="139" t="str">
        <f>+'119'!C40</f>
        <v>1 bis 5</v>
      </c>
      <c r="E22" s="139" t="str">
        <f>+'119'!C50</f>
        <v>&lt; 1</v>
      </c>
      <c r="F22" s="33" t="s">
        <v>32</v>
      </c>
      <c r="G22" s="60"/>
      <c r="H22" s="41"/>
      <c r="I22" s="29"/>
      <c r="J22" s="29"/>
      <c r="K22" s="29"/>
      <c r="L22" s="1"/>
    </row>
    <row r="23" spans="1:13" x14ac:dyDescent="0.25">
      <c r="A23" s="84" t="s">
        <v>31</v>
      </c>
      <c r="B23" s="139" t="str">
        <f>+'119'!C21</f>
        <v xml:space="preserve"> - </v>
      </c>
      <c r="C23" s="139" t="str">
        <f>+'119'!C31</f>
        <v xml:space="preserve"> - </v>
      </c>
      <c r="D23" s="139" t="str">
        <f>+'119'!C41</f>
        <v xml:space="preserve"> - </v>
      </c>
      <c r="E23" s="139" t="str">
        <f>+'119'!C51</f>
        <v xml:space="preserve"> - </v>
      </c>
      <c r="F23" s="33" t="s">
        <v>17</v>
      </c>
      <c r="G23" s="60"/>
      <c r="I23" s="37"/>
      <c r="J23" s="17"/>
      <c r="K23" s="17"/>
      <c r="L23" s="1"/>
    </row>
    <row r="24" spans="1:13" ht="13.8" thickBot="1" x14ac:dyDescent="0.3">
      <c r="A24" s="85" t="s">
        <v>35</v>
      </c>
      <c r="B24" s="143">
        <f>+'119'!C22</f>
        <v>2.4</v>
      </c>
      <c r="C24" s="143">
        <f>+'119'!C32</f>
        <v>2.4</v>
      </c>
      <c r="D24" s="143">
        <f>+'119'!C42</f>
        <v>2.4</v>
      </c>
      <c r="E24" s="143">
        <f>+'119'!C52</f>
        <v>2.4</v>
      </c>
      <c r="F24" s="35" t="s">
        <v>36</v>
      </c>
      <c r="G24" s="62"/>
      <c r="I24" s="17"/>
      <c r="J24" s="17"/>
      <c r="K24" s="21"/>
      <c r="L24" s="1"/>
    </row>
    <row r="25" spans="1:13" s="410" customFormat="1" ht="17.25" customHeight="1" x14ac:dyDescent="0.25">
      <c r="A25" s="514"/>
      <c r="B25" s="516">
        <f>+'119'!G13</f>
        <v>72.52000000000001</v>
      </c>
      <c r="C25" s="516">
        <f>+'119'!G23</f>
        <v>72.52000000000001</v>
      </c>
      <c r="D25" s="516">
        <f>+'119'!G33</f>
        <v>468.36316800000009</v>
      </c>
      <c r="E25" s="516">
        <f>+'119'!G43</f>
        <v>488.72678400000007</v>
      </c>
      <c r="F25" s="477"/>
      <c r="G25" s="517"/>
      <c r="I25" s="442"/>
      <c r="J25" s="442"/>
      <c r="K25" s="442"/>
      <c r="L25" s="442"/>
    </row>
    <row r="26" spans="1:13" x14ac:dyDescent="0.25">
      <c r="A26" s="285" t="s">
        <v>10</v>
      </c>
      <c r="B26" s="591" t="s">
        <v>76</v>
      </c>
      <c r="C26" s="592"/>
      <c r="D26" s="592"/>
      <c r="E26" s="592"/>
      <c r="F26" s="592"/>
      <c r="G26" s="290" t="s">
        <v>171</v>
      </c>
    </row>
    <row r="27" spans="1:13" s="1" customFormat="1" x14ac:dyDescent="0.25">
      <c r="A27" s="59"/>
      <c r="B27" s="497" t="s">
        <v>287</v>
      </c>
      <c r="C27" s="498" t="s">
        <v>33</v>
      </c>
      <c r="D27" s="499" t="s">
        <v>6</v>
      </c>
      <c r="E27" s="500" t="s">
        <v>20</v>
      </c>
      <c r="F27" s="18"/>
      <c r="G27" s="60"/>
    </row>
    <row r="28" spans="1:13" x14ac:dyDescent="0.25">
      <c r="A28" s="83" t="s">
        <v>26</v>
      </c>
      <c r="B28" s="137" t="str">
        <f>+'323'!C14</f>
        <v xml:space="preserve"> - </v>
      </c>
      <c r="C28" s="137" t="str">
        <f>+'323'!C24</f>
        <v xml:space="preserve"> - </v>
      </c>
      <c r="D28" s="137" t="str">
        <f>+'323'!C34</f>
        <v>ab 35</v>
      </c>
      <c r="E28" s="137" t="str">
        <f>+'323'!C44</f>
        <v xml:space="preserve"> - </v>
      </c>
      <c r="F28" s="33" t="s">
        <v>19</v>
      </c>
      <c r="G28" s="60"/>
      <c r="I28" s="17"/>
      <c r="J28" s="17"/>
      <c r="K28" s="17"/>
      <c r="L28" s="72"/>
      <c r="M28" s="73"/>
    </row>
    <row r="29" spans="1:13" x14ac:dyDescent="0.25">
      <c r="A29" s="84" t="s">
        <v>100</v>
      </c>
      <c r="B29" s="139" t="str">
        <f>+'323'!C15</f>
        <v xml:space="preserve"> - </v>
      </c>
      <c r="C29" s="139" t="str">
        <f>+'323'!C25</f>
        <v xml:space="preserve"> - </v>
      </c>
      <c r="D29" s="139" t="str">
        <f>+'323'!C35</f>
        <v xml:space="preserve">hoch </v>
      </c>
      <c r="E29" s="139" t="str">
        <f>+'323'!C45</f>
        <v xml:space="preserve">hoch </v>
      </c>
      <c r="F29" s="33"/>
      <c r="G29" s="60"/>
      <c r="I29" s="21"/>
      <c r="J29" s="21"/>
      <c r="K29" s="21"/>
      <c r="L29" s="72"/>
    </row>
    <row r="30" spans="1:13" x14ac:dyDescent="0.25">
      <c r="A30" s="83" t="s">
        <v>5</v>
      </c>
      <c r="B30" s="139" t="str">
        <f>+'323'!C16</f>
        <v xml:space="preserve"> - </v>
      </c>
      <c r="C30" s="139" t="str">
        <f>+'323'!C26</f>
        <v>labil</v>
      </c>
      <c r="D30" s="139" t="str">
        <f>+'323'!C36</f>
        <v xml:space="preserve"> - </v>
      </c>
      <c r="E30" s="139" t="str">
        <f>+'323'!C46</f>
        <v>labil</v>
      </c>
      <c r="F30" s="34"/>
      <c r="G30" s="60"/>
      <c r="I30" s="21"/>
      <c r="J30" s="21"/>
      <c r="K30" s="21"/>
      <c r="L30" s="72"/>
    </row>
    <row r="31" spans="1:13" x14ac:dyDescent="0.25">
      <c r="A31" s="84" t="s">
        <v>46</v>
      </c>
      <c r="B31" s="139" t="str">
        <f>+'323'!C17</f>
        <v xml:space="preserve"> - </v>
      </c>
      <c r="C31" s="139" t="str">
        <f>+'323'!C27</f>
        <v>uneben</v>
      </c>
      <c r="D31" s="139" t="str">
        <f>+'323'!C37</f>
        <v>uneben</v>
      </c>
      <c r="E31" s="139" t="str">
        <f>+'323'!C47</f>
        <v>uneben</v>
      </c>
      <c r="F31" s="34"/>
      <c r="G31" s="60"/>
      <c r="I31" s="17"/>
      <c r="J31" s="17"/>
      <c r="K31" s="17"/>
      <c r="L31" s="72"/>
    </row>
    <row r="32" spans="1:13" x14ac:dyDescent="0.25">
      <c r="A32" s="83" t="s">
        <v>28</v>
      </c>
      <c r="B32" s="139">
        <f>+'323'!C18</f>
        <v>50</v>
      </c>
      <c r="C32" s="139" t="str">
        <f>+'323'!C28</f>
        <v>50 bis 100</v>
      </c>
      <c r="D32" s="139" t="str">
        <f>+'323'!C38</f>
        <v>50 bis 100</v>
      </c>
      <c r="E32" s="139" t="str">
        <f>+'323'!C48</f>
        <v>100 bis 150</v>
      </c>
      <c r="F32" s="33" t="s">
        <v>25</v>
      </c>
      <c r="G32" s="60"/>
      <c r="H32" s="14"/>
      <c r="I32" s="28"/>
      <c r="J32" s="28"/>
      <c r="K32" s="28"/>
      <c r="L32" s="72"/>
    </row>
    <row r="33" spans="1:12" x14ac:dyDescent="0.25">
      <c r="A33" s="84" t="s">
        <v>4</v>
      </c>
      <c r="B33" s="139" t="str">
        <f>+'323'!C19</f>
        <v xml:space="preserve"> - </v>
      </c>
      <c r="C33" s="139" t="str">
        <f>+'323'!C29</f>
        <v xml:space="preserve"> - </v>
      </c>
      <c r="D33" s="139" t="str">
        <f>+'323'!C39</f>
        <v xml:space="preserve"> - </v>
      </c>
      <c r="E33" s="139" t="str">
        <f>+'323'!C49</f>
        <v xml:space="preserve"> - </v>
      </c>
      <c r="F33" s="33" t="s">
        <v>19</v>
      </c>
      <c r="G33" s="60"/>
      <c r="I33" s="29"/>
      <c r="J33" s="29"/>
      <c r="K33" s="29"/>
      <c r="L33" s="72"/>
    </row>
    <row r="34" spans="1:12" x14ac:dyDescent="0.25">
      <c r="A34" s="84" t="s">
        <v>29</v>
      </c>
      <c r="B34" s="139">
        <f>+'323'!C20</f>
        <v>5</v>
      </c>
      <c r="C34" s="139" t="str">
        <f>+'323'!C30</f>
        <v>1 bis 5</v>
      </c>
      <c r="D34" s="139" t="str">
        <f>+'323'!C40</f>
        <v>1 bis 5</v>
      </c>
      <c r="E34" s="139" t="str">
        <f>+'323'!C50</f>
        <v>1 bis 5</v>
      </c>
      <c r="F34" s="33" t="s">
        <v>32</v>
      </c>
      <c r="G34" s="60"/>
      <c r="I34" s="17"/>
      <c r="J34" s="17"/>
      <c r="K34" s="17"/>
      <c r="L34" s="72"/>
    </row>
    <row r="35" spans="1:12" x14ac:dyDescent="0.25">
      <c r="A35" s="84" t="s">
        <v>31</v>
      </c>
      <c r="B35" s="139" t="str">
        <f>+'323'!C21</f>
        <v xml:space="preserve"> - </v>
      </c>
      <c r="C35" s="139" t="str">
        <f>+'323'!C31</f>
        <v xml:space="preserve"> - </v>
      </c>
      <c r="D35" s="139" t="str">
        <f>+'323'!C41</f>
        <v xml:space="preserve"> - </v>
      </c>
      <c r="E35" s="139" t="str">
        <f>+'323'!C51</f>
        <v xml:space="preserve"> - </v>
      </c>
      <c r="F35" s="33" t="s">
        <v>17</v>
      </c>
      <c r="G35" s="60"/>
      <c r="I35" s="17"/>
      <c r="J35" s="17"/>
      <c r="K35" s="17"/>
      <c r="L35" s="5"/>
    </row>
    <row r="36" spans="1:12" ht="13.8" thickBot="1" x14ac:dyDescent="0.3">
      <c r="A36" s="85" t="s">
        <v>35</v>
      </c>
      <c r="B36" s="143" t="str">
        <f>+'323'!C22</f>
        <v xml:space="preserve"> - </v>
      </c>
      <c r="C36" s="143">
        <f>+'323'!C32</f>
        <v>2.7</v>
      </c>
      <c r="D36" s="143">
        <f>+'323'!C42</f>
        <v>2.7</v>
      </c>
      <c r="E36" s="143">
        <f>+'323'!C52</f>
        <v>2.7</v>
      </c>
      <c r="F36" s="35" t="s">
        <v>36</v>
      </c>
      <c r="G36" s="62"/>
      <c r="H36" s="41"/>
    </row>
    <row r="37" spans="1:12" s="410" customFormat="1" ht="17.25" customHeight="1" x14ac:dyDescent="0.25">
      <c r="A37" s="538"/>
      <c r="B37" s="539">
        <f>+'323'!G13</f>
        <v>41.591999999999999</v>
      </c>
      <c r="C37" s="539">
        <f>+'323'!G23</f>
        <v>164.15530560000002</v>
      </c>
      <c r="D37" s="539">
        <f>+'323'!G33</f>
        <v>246.23295839999997</v>
      </c>
      <c r="E37" s="539">
        <f>+'323'!G43</f>
        <v>320.10284591999999</v>
      </c>
      <c r="F37" s="442"/>
      <c r="G37" s="540"/>
    </row>
    <row r="38" spans="1:12" x14ac:dyDescent="0.25">
      <c r="A38" s="285" t="s">
        <v>12</v>
      </c>
      <c r="B38" s="591" t="s">
        <v>111</v>
      </c>
      <c r="C38" s="592"/>
      <c r="D38" s="592"/>
      <c r="E38" s="592"/>
      <c r="F38" s="592"/>
      <c r="G38" s="290" t="s">
        <v>181</v>
      </c>
      <c r="I38" s="17"/>
      <c r="J38" s="17"/>
      <c r="K38" s="17"/>
      <c r="L38" s="1"/>
    </row>
    <row r="39" spans="1:12" s="1" customFormat="1" x14ac:dyDescent="0.25">
      <c r="A39" s="59"/>
      <c r="B39" s="497" t="s">
        <v>287</v>
      </c>
      <c r="C39" s="498" t="s">
        <v>33</v>
      </c>
      <c r="D39" s="499" t="s">
        <v>6</v>
      </c>
      <c r="E39" s="500" t="s">
        <v>20</v>
      </c>
      <c r="F39" s="18"/>
      <c r="G39" s="60"/>
      <c r="I39" s="17"/>
      <c r="J39" s="17"/>
      <c r="K39" s="17"/>
    </row>
    <row r="40" spans="1:12" x14ac:dyDescent="0.25">
      <c r="A40" s="83" t="s">
        <v>26</v>
      </c>
      <c r="B40" s="137" t="str">
        <f>+'341'!C12</f>
        <v xml:space="preserve"> - </v>
      </c>
      <c r="C40" s="137" t="str">
        <f>+'341'!C22</f>
        <v xml:space="preserve"> - </v>
      </c>
      <c r="D40" s="137" t="str">
        <f>+'341'!C32</f>
        <v>ab 35</v>
      </c>
      <c r="E40" s="137" t="str">
        <f>+'341'!C42</f>
        <v xml:space="preserve"> - </v>
      </c>
      <c r="F40" s="33" t="s">
        <v>19</v>
      </c>
      <c r="G40" s="60"/>
      <c r="I40" s="21"/>
      <c r="J40" s="21"/>
      <c r="K40" s="21"/>
      <c r="L40" s="1"/>
    </row>
    <row r="41" spans="1:12" x14ac:dyDescent="0.25">
      <c r="A41" s="84" t="s">
        <v>100</v>
      </c>
      <c r="B41" s="139" t="str">
        <f>+'341'!C13</f>
        <v xml:space="preserve"> - </v>
      </c>
      <c r="C41" s="139" t="str">
        <f>+'341'!C23</f>
        <v xml:space="preserve"> - </v>
      </c>
      <c r="D41" s="139" t="str">
        <f>+'341'!C33</f>
        <v xml:space="preserve"> - </v>
      </c>
      <c r="E41" s="139" t="str">
        <f>+'341'!C43</f>
        <v xml:space="preserve"> - </v>
      </c>
      <c r="F41" s="33"/>
      <c r="G41" s="60"/>
      <c r="I41" s="21"/>
      <c r="J41" s="21"/>
      <c r="K41" s="21"/>
      <c r="L41" s="1"/>
    </row>
    <row r="42" spans="1:12" x14ac:dyDescent="0.25">
      <c r="A42" s="83" t="s">
        <v>5</v>
      </c>
      <c r="B42" s="139" t="str">
        <f>+'341'!C14</f>
        <v xml:space="preserve"> - </v>
      </c>
      <c r="C42" s="139" t="str">
        <f>+'341'!C24</f>
        <v xml:space="preserve"> - </v>
      </c>
      <c r="D42" s="139" t="str">
        <f>+'341'!C34</f>
        <v xml:space="preserve"> - </v>
      </c>
      <c r="E42" s="139" t="str">
        <f>+'341'!C44</f>
        <v>labil</v>
      </c>
      <c r="F42" s="34"/>
      <c r="G42" s="60"/>
      <c r="I42" s="17"/>
      <c r="J42" s="17"/>
      <c r="K42" s="17"/>
      <c r="L42" s="1"/>
    </row>
    <row r="43" spans="1:12" x14ac:dyDescent="0.25">
      <c r="A43" s="84" t="s">
        <v>46</v>
      </c>
      <c r="B43" s="139" t="str">
        <f>+'341'!C15</f>
        <v xml:space="preserve"> - </v>
      </c>
      <c r="C43" s="139" t="str">
        <f>+'341'!C25</f>
        <v xml:space="preserve"> - </v>
      </c>
      <c r="D43" s="139" t="str">
        <f>+'341'!C35</f>
        <v>uneben</v>
      </c>
      <c r="E43" s="139" t="str">
        <f>+'341'!C45</f>
        <v>uneben</v>
      </c>
      <c r="F43" s="34"/>
      <c r="G43" s="60"/>
      <c r="I43" s="28"/>
      <c r="J43" s="28"/>
      <c r="K43" s="28"/>
      <c r="L43" s="1"/>
    </row>
    <row r="44" spans="1:12" x14ac:dyDescent="0.25">
      <c r="A44" s="83" t="s">
        <v>28</v>
      </c>
      <c r="B44" s="139">
        <f>+'341'!C16</f>
        <v>15</v>
      </c>
      <c r="C44" s="139" t="str">
        <f>+'341'!C26</f>
        <v>15 bis 50</v>
      </c>
      <c r="D44" s="139" t="str">
        <f>+'341'!C36</f>
        <v>15 bis 50</v>
      </c>
      <c r="E44" s="139" t="str">
        <f>+'341'!C46</f>
        <v>50 bis 150</v>
      </c>
      <c r="F44" s="33" t="s">
        <v>25</v>
      </c>
      <c r="G44" s="60"/>
      <c r="H44" s="14"/>
      <c r="I44" s="29"/>
      <c r="J44" s="29"/>
      <c r="K44" s="29"/>
      <c r="L44" s="1"/>
    </row>
    <row r="45" spans="1:12" x14ac:dyDescent="0.25">
      <c r="A45" s="84" t="s">
        <v>4</v>
      </c>
      <c r="B45" s="139" t="str">
        <f>+'341'!C17</f>
        <v xml:space="preserve"> - </v>
      </c>
      <c r="C45" s="139" t="str">
        <f>+'341'!C27</f>
        <v xml:space="preserve"> - </v>
      </c>
      <c r="D45" s="139" t="str">
        <f>+'341'!C37</f>
        <v xml:space="preserve"> - </v>
      </c>
      <c r="E45" s="139" t="str">
        <f>+'341'!C47</f>
        <v xml:space="preserve"> - </v>
      </c>
      <c r="F45" s="33" t="s">
        <v>19</v>
      </c>
      <c r="G45" s="60"/>
      <c r="I45" s="17"/>
      <c r="J45" s="17"/>
      <c r="K45" s="17"/>
      <c r="L45" s="1"/>
    </row>
    <row r="46" spans="1:12" x14ac:dyDescent="0.25">
      <c r="A46" s="84" t="s">
        <v>29</v>
      </c>
      <c r="B46" s="139" t="str">
        <f>+'341'!C18</f>
        <v xml:space="preserve">5 bis 10 </v>
      </c>
      <c r="C46" s="139" t="str">
        <f>+'341'!C28</f>
        <v>&lt; 5</v>
      </c>
      <c r="D46" s="139" t="str">
        <f>+'341'!C38</f>
        <v>&lt; 5</v>
      </c>
      <c r="E46" s="139" t="str">
        <f>+'341'!C48</f>
        <v>&lt; 5</v>
      </c>
      <c r="F46" s="33" t="s">
        <v>32</v>
      </c>
      <c r="G46" s="60"/>
      <c r="I46" s="17"/>
      <c r="J46" s="17"/>
      <c r="K46" s="17"/>
      <c r="L46" s="1"/>
    </row>
    <row r="47" spans="1:12" x14ac:dyDescent="0.25">
      <c r="A47" s="84" t="s">
        <v>31</v>
      </c>
      <c r="B47" s="139" t="str">
        <f>+'341'!C19</f>
        <v xml:space="preserve"> - </v>
      </c>
      <c r="C47" s="139" t="str">
        <f>+'341'!C29</f>
        <v xml:space="preserve"> - </v>
      </c>
      <c r="D47" s="139" t="str">
        <f>+'341'!C39</f>
        <v xml:space="preserve"> - </v>
      </c>
      <c r="E47" s="139" t="str">
        <f>+'341'!C49</f>
        <v xml:space="preserve"> - </v>
      </c>
      <c r="F47" s="33" t="s">
        <v>17</v>
      </c>
      <c r="G47" s="60"/>
      <c r="I47" s="5"/>
      <c r="J47" s="1"/>
      <c r="K47" s="1"/>
      <c r="L47" s="1"/>
    </row>
    <row r="48" spans="1:12" ht="13.8" thickBot="1" x14ac:dyDescent="0.3">
      <c r="A48" s="85" t="s">
        <v>35</v>
      </c>
      <c r="B48" s="143" t="str">
        <f>+'341'!C20</f>
        <v xml:space="preserve"> - </v>
      </c>
      <c r="C48" s="143" t="str">
        <f>+'341'!C30</f>
        <v xml:space="preserve"> - </v>
      </c>
      <c r="D48" s="143" t="str">
        <f>+'341'!C40</f>
        <v xml:space="preserve"> - </v>
      </c>
      <c r="E48" s="143" t="str">
        <f>+'341'!C50</f>
        <v xml:space="preserve"> - </v>
      </c>
      <c r="F48" s="35" t="s">
        <v>36</v>
      </c>
      <c r="G48" s="62"/>
      <c r="I48" s="1"/>
      <c r="J48" s="1"/>
      <c r="K48" s="1"/>
      <c r="L48" s="1"/>
    </row>
    <row r="49" spans="1:7" s="410" customFormat="1" ht="17.25" customHeight="1" x14ac:dyDescent="0.25">
      <c r="A49" s="538"/>
      <c r="B49" s="539">
        <f>+'341'!G11</f>
        <v>98.88</v>
      </c>
      <c r="C49" s="539">
        <f>+'341'!G21</f>
        <v>311.47199999999998</v>
      </c>
      <c r="D49" s="539">
        <f>+'341'!G31</f>
        <v>712.64793600000007</v>
      </c>
      <c r="E49" s="539">
        <f>+'341'!G41</f>
        <v>1962.0956160000001</v>
      </c>
      <c r="F49" s="442"/>
      <c r="G49" s="540"/>
    </row>
    <row r="50" spans="1:7" ht="12.75" customHeight="1" x14ac:dyDescent="0.25">
      <c r="A50" s="285" t="s">
        <v>42</v>
      </c>
      <c r="B50" s="591" t="s">
        <v>119</v>
      </c>
      <c r="C50" s="592"/>
      <c r="D50" s="592"/>
      <c r="E50" s="592"/>
      <c r="F50" s="592"/>
      <c r="G50" s="290" t="s">
        <v>182</v>
      </c>
    </row>
    <row r="51" spans="1:7" ht="12.75" customHeight="1" x14ac:dyDescent="0.25">
      <c r="A51" s="59"/>
      <c r="B51" s="497" t="s">
        <v>287</v>
      </c>
      <c r="C51" s="498" t="s">
        <v>33</v>
      </c>
      <c r="D51" s="499" t="s">
        <v>6</v>
      </c>
      <c r="E51" s="500" t="s">
        <v>20</v>
      </c>
      <c r="F51" s="18"/>
      <c r="G51" s="60"/>
    </row>
    <row r="52" spans="1:7" ht="12.75" customHeight="1" x14ac:dyDescent="0.25">
      <c r="A52" s="83" t="s">
        <v>26</v>
      </c>
      <c r="B52" s="137" t="str">
        <f>+'351'!C18</f>
        <v xml:space="preserve"> - </v>
      </c>
      <c r="C52" s="137" t="str">
        <f>+'351'!C28</f>
        <v xml:space="preserve"> - </v>
      </c>
      <c r="D52" s="137" t="str">
        <f>+'351'!C38</f>
        <v>ab 35</v>
      </c>
      <c r="E52" s="137" t="str">
        <f>+'351'!C48</f>
        <v xml:space="preserve"> - </v>
      </c>
      <c r="F52" s="33" t="s">
        <v>19</v>
      </c>
      <c r="G52" s="60"/>
    </row>
    <row r="53" spans="1:7" ht="12.75" customHeight="1" x14ac:dyDescent="0.25">
      <c r="A53" s="84" t="s">
        <v>100</v>
      </c>
      <c r="B53" s="139" t="str">
        <f>+'351'!C19</f>
        <v xml:space="preserve"> - </v>
      </c>
      <c r="C53" s="139" t="str">
        <f>+'351'!C29</f>
        <v xml:space="preserve"> - </v>
      </c>
      <c r="D53" s="139" t="str">
        <f>+'351'!C39</f>
        <v xml:space="preserve"> - </v>
      </c>
      <c r="E53" s="139" t="str">
        <f>+'351'!C49</f>
        <v xml:space="preserve"> - </v>
      </c>
      <c r="F53" s="33"/>
      <c r="G53" s="60"/>
    </row>
    <row r="54" spans="1:7" ht="12.75" customHeight="1" x14ac:dyDescent="0.25">
      <c r="A54" s="83" t="s">
        <v>5</v>
      </c>
      <c r="B54" s="139" t="str">
        <f>+'351'!C20</f>
        <v xml:space="preserve"> - </v>
      </c>
      <c r="C54" s="139" t="str">
        <f>+'351'!C30</f>
        <v xml:space="preserve"> - </v>
      </c>
      <c r="D54" s="139" t="str">
        <f>+'351'!C40</f>
        <v xml:space="preserve"> - </v>
      </c>
      <c r="E54" s="139" t="str">
        <f>+'351'!C50</f>
        <v>labil</v>
      </c>
      <c r="F54" s="34"/>
      <c r="G54" s="60"/>
    </row>
    <row r="55" spans="1:7" ht="12.75" customHeight="1" x14ac:dyDescent="0.25">
      <c r="A55" s="84" t="s">
        <v>46</v>
      </c>
      <c r="B55" s="139" t="str">
        <f>+'351'!C21</f>
        <v xml:space="preserve"> - </v>
      </c>
      <c r="C55" s="139" t="str">
        <f>+'351'!C31</f>
        <v xml:space="preserve"> - </v>
      </c>
      <c r="D55" s="139" t="str">
        <f>+'351'!C41</f>
        <v>uneben</v>
      </c>
      <c r="E55" s="139" t="str">
        <f>+'351'!C51</f>
        <v>uneben</v>
      </c>
      <c r="F55" s="34"/>
      <c r="G55" s="60"/>
    </row>
    <row r="56" spans="1:7" ht="12.75" customHeight="1" x14ac:dyDescent="0.25">
      <c r="A56" s="83" t="s">
        <v>28</v>
      </c>
      <c r="B56" s="139">
        <f>+'351'!C22</f>
        <v>15</v>
      </c>
      <c r="C56" s="139" t="str">
        <f>+'351'!C32</f>
        <v>15 bis 50</v>
      </c>
      <c r="D56" s="139" t="str">
        <f>+'351'!C42</f>
        <v>15 bis 50</v>
      </c>
      <c r="E56" s="139" t="str">
        <f>+'351'!C52</f>
        <v>50 bis 150</v>
      </c>
      <c r="F56" s="33" t="s">
        <v>25</v>
      </c>
      <c r="G56" s="60"/>
    </row>
    <row r="57" spans="1:7" ht="12.75" customHeight="1" x14ac:dyDescent="0.25">
      <c r="A57" s="84" t="s">
        <v>4</v>
      </c>
      <c r="B57" s="139" t="str">
        <f>+'351'!C23</f>
        <v xml:space="preserve"> - </v>
      </c>
      <c r="C57" s="139" t="str">
        <f>+'351'!C33</f>
        <v xml:space="preserve"> - </v>
      </c>
      <c r="D57" s="139" t="str">
        <f>+'351'!C43</f>
        <v xml:space="preserve"> - </v>
      </c>
      <c r="E57" s="139" t="str">
        <f>+'351'!C53</f>
        <v xml:space="preserve"> - </v>
      </c>
      <c r="F57" s="33" t="s">
        <v>19</v>
      </c>
      <c r="G57" s="60"/>
    </row>
    <row r="58" spans="1:7" ht="12.75" customHeight="1" x14ac:dyDescent="0.25">
      <c r="A58" s="84" t="s">
        <v>29</v>
      </c>
      <c r="B58" s="139" t="str">
        <f>+'351'!C24</f>
        <v xml:space="preserve"> - </v>
      </c>
      <c r="C58" s="139" t="str">
        <f>+'351'!C34</f>
        <v xml:space="preserve"> - </v>
      </c>
      <c r="D58" s="139" t="str">
        <f>+'351'!C44</f>
        <v xml:space="preserve"> - </v>
      </c>
      <c r="E58" s="139" t="str">
        <f>+'351'!C54</f>
        <v xml:space="preserve"> - </v>
      </c>
      <c r="F58" s="33" t="s">
        <v>32</v>
      </c>
      <c r="G58" s="60"/>
    </row>
    <row r="59" spans="1:7" ht="12.75" customHeight="1" x14ac:dyDescent="0.25">
      <c r="A59" s="84" t="s">
        <v>31</v>
      </c>
      <c r="B59" s="139">
        <f>+'351'!C25</f>
        <v>0.5</v>
      </c>
      <c r="C59" s="139" t="str">
        <f>+'351'!C35</f>
        <v>bis 5</v>
      </c>
      <c r="D59" s="139" t="str">
        <f>+'351'!C45</f>
        <v>bis 5</v>
      </c>
      <c r="E59" s="139" t="str">
        <f>+'351'!C55</f>
        <v>bis 5</v>
      </c>
      <c r="F59" s="33" t="s">
        <v>17</v>
      </c>
      <c r="G59" s="60"/>
    </row>
    <row r="60" spans="1:7" ht="12.75" customHeight="1" thickBot="1" x14ac:dyDescent="0.3">
      <c r="A60" s="85" t="s">
        <v>35</v>
      </c>
      <c r="B60" s="143" t="str">
        <f>+'351'!C26</f>
        <v xml:space="preserve"> - </v>
      </c>
      <c r="C60" s="143" t="str">
        <f>+'351'!C36</f>
        <v xml:space="preserve"> - </v>
      </c>
      <c r="D60" s="143" t="str">
        <f>+'351'!C46</f>
        <v xml:space="preserve"> - </v>
      </c>
      <c r="E60" s="143" t="str">
        <f>+'351'!C56</f>
        <v xml:space="preserve"> - </v>
      </c>
      <c r="F60" s="35" t="s">
        <v>36</v>
      </c>
      <c r="G60" s="62"/>
    </row>
    <row r="61" spans="1:7" s="410" customFormat="1" ht="17.25" customHeight="1" thickBot="1" x14ac:dyDescent="0.3">
      <c r="A61" s="526"/>
      <c r="B61" s="527">
        <f>+'351'!G17</f>
        <v>131.36000000000001</v>
      </c>
      <c r="C61" s="527">
        <f>+'351'!G27</f>
        <v>286.81000000000006</v>
      </c>
      <c r="D61" s="527">
        <f>+'351'!G37</f>
        <v>589.00480000000005</v>
      </c>
      <c r="E61" s="527">
        <f>+'351'!G47</f>
        <v>1300.3440000000001</v>
      </c>
      <c r="F61" s="528"/>
      <c r="G61" s="529"/>
    </row>
    <row r="62" spans="1:7" ht="12.75" customHeight="1" x14ac:dyDescent="0.25">
      <c r="A62" s="1"/>
      <c r="B62" s="87"/>
      <c r="C62" s="87"/>
      <c r="D62" s="87"/>
      <c r="E62" s="87"/>
      <c r="F62" s="1"/>
      <c r="G62" s="1"/>
    </row>
    <row r="63" spans="1:7" ht="12.75" customHeight="1" thickBot="1" x14ac:dyDescent="0.3">
      <c r="C63" s="43"/>
      <c r="D63" s="43"/>
      <c r="E63" s="43"/>
    </row>
    <row r="64" spans="1:7" ht="12.75" customHeight="1" x14ac:dyDescent="0.25">
      <c r="A64" s="385" t="s">
        <v>328</v>
      </c>
      <c r="B64" s="180" t="s">
        <v>278</v>
      </c>
      <c r="C64" s="144" t="s">
        <v>33</v>
      </c>
      <c r="D64" s="145" t="s">
        <v>6</v>
      </c>
      <c r="E64" s="145" t="s">
        <v>20</v>
      </c>
      <c r="F64" s="146"/>
      <c r="G64" s="147"/>
    </row>
    <row r="65" spans="1:7" ht="12.75" customHeight="1" thickBot="1" x14ac:dyDescent="0.3">
      <c r="A65" s="148" t="s">
        <v>193</v>
      </c>
      <c r="B65" s="181">
        <f>+B61+B49+B37+B25</f>
        <v>344.35199999999998</v>
      </c>
      <c r="C65" s="149">
        <f>+C61+C49+C37+C25</f>
        <v>834.95730560000004</v>
      </c>
      <c r="D65" s="149">
        <f>+D61+D49+D37+D25</f>
        <v>2016.2488624</v>
      </c>
      <c r="E65" s="149">
        <f>+E61+E49+E37+E25</f>
        <v>4071.2692459200002</v>
      </c>
      <c r="F65" s="150"/>
      <c r="G65" s="151"/>
    </row>
    <row r="66" spans="1:7" ht="13.8" thickBot="1" x14ac:dyDescent="0.3"/>
    <row r="67" spans="1:7" ht="27" thickBot="1" x14ac:dyDescent="0.3">
      <c r="A67" s="182" t="s">
        <v>329</v>
      </c>
      <c r="B67" s="184" t="s">
        <v>297</v>
      </c>
      <c r="C67" s="184" t="s">
        <v>296</v>
      </c>
      <c r="D67" s="183" t="s">
        <v>295</v>
      </c>
      <c r="E67" s="183" t="s">
        <v>298</v>
      </c>
      <c r="F67" s="188"/>
      <c r="G67" s="147"/>
    </row>
    <row r="68" spans="1:7" ht="13.8" thickBot="1" x14ac:dyDescent="0.3">
      <c r="A68" s="566">
        <v>0.1</v>
      </c>
      <c r="B68" s="185">
        <f>+A68*B65</f>
        <v>34.435200000000002</v>
      </c>
      <c r="C68" s="185">
        <f>+C65*A68</f>
        <v>83.495730560000013</v>
      </c>
      <c r="D68" s="185">
        <f>+D65*A68</f>
        <v>201.62488624000002</v>
      </c>
      <c r="E68" s="185">
        <f>+E65*A68</f>
        <v>407.12692459200002</v>
      </c>
      <c r="F68" s="186"/>
      <c r="G68" s="151"/>
    </row>
    <row r="69" spans="1:7" s="72" customFormat="1" x14ac:dyDescent="0.25">
      <c r="A69" s="508"/>
      <c r="B69" s="509"/>
      <c r="C69" s="509"/>
      <c r="D69" s="509"/>
      <c r="E69" s="509"/>
      <c r="F69" s="510"/>
      <c r="G69" s="51"/>
    </row>
    <row r="70" spans="1:7" ht="13.8" thickBot="1" x14ac:dyDescent="0.3"/>
    <row r="71" spans="1:7" x14ac:dyDescent="0.25">
      <c r="A71" s="201" t="s">
        <v>300</v>
      </c>
      <c r="B71" s="196"/>
      <c r="C71" s="196"/>
      <c r="D71" s="196"/>
      <c r="E71" s="196"/>
      <c r="F71" s="196"/>
      <c r="G71" s="197"/>
    </row>
    <row r="72" spans="1:7" x14ac:dyDescent="0.25">
      <c r="A72" s="86"/>
      <c r="B72" s="1"/>
      <c r="C72" s="1"/>
      <c r="D72" s="1"/>
      <c r="E72" s="1"/>
      <c r="F72" s="1"/>
      <c r="G72" s="88"/>
    </row>
    <row r="73" spans="1:7" ht="13.8" thickBot="1" x14ac:dyDescent="0.3">
      <c r="A73" s="198" t="s">
        <v>301</v>
      </c>
      <c r="B73" s="199" t="s">
        <v>303</v>
      </c>
      <c r="C73" s="199" t="s">
        <v>304</v>
      </c>
      <c r="D73" s="199" t="s">
        <v>305</v>
      </c>
      <c r="E73" s="199" t="s">
        <v>306</v>
      </c>
      <c r="F73" s="1"/>
      <c r="G73" s="88"/>
    </row>
    <row r="74" spans="1:7" x14ac:dyDescent="0.25">
      <c r="A74" s="200" t="s">
        <v>302</v>
      </c>
      <c r="B74" s="567">
        <v>1</v>
      </c>
      <c r="C74" s="568" t="s">
        <v>287</v>
      </c>
      <c r="D74" s="204">
        <f>IF(C74=B15,B25,IF(C74=C15,C25,IF(C74=D15,D25,IF(C74=E15,E25,"Fehler"))))</f>
        <v>72.52000000000001</v>
      </c>
      <c r="E74" s="204">
        <f>+D74*B74</f>
        <v>72.52000000000001</v>
      </c>
      <c r="F74" s="1"/>
      <c r="G74" s="88"/>
    </row>
    <row r="75" spans="1:7" ht="13.8" thickBot="1" x14ac:dyDescent="0.3">
      <c r="A75" s="198" t="s">
        <v>301</v>
      </c>
      <c r="B75" s="199" t="s">
        <v>303</v>
      </c>
      <c r="C75" s="199" t="s">
        <v>304</v>
      </c>
      <c r="D75" s="205" t="s">
        <v>305</v>
      </c>
      <c r="E75" s="205" t="s">
        <v>307</v>
      </c>
      <c r="F75" s="1"/>
      <c r="G75" s="88"/>
    </row>
    <row r="76" spans="1:7" x14ac:dyDescent="0.25">
      <c r="A76" s="200" t="s">
        <v>10</v>
      </c>
      <c r="B76" s="567">
        <v>1</v>
      </c>
      <c r="C76" s="568" t="s">
        <v>287</v>
      </c>
      <c r="D76" s="204">
        <f>IF(C76=B27,B37,IF(C76=C27,C37,IF(C76=D27,D37,IF(C76=E27,E37,"Fehler"))))</f>
        <v>41.591999999999999</v>
      </c>
      <c r="E76" s="204">
        <f>+D76*B76</f>
        <v>41.591999999999999</v>
      </c>
      <c r="F76" s="1"/>
      <c r="G76" s="88"/>
    </row>
    <row r="77" spans="1:7" ht="13.8" thickBot="1" x14ac:dyDescent="0.3">
      <c r="A77" s="198" t="s">
        <v>301</v>
      </c>
      <c r="B77" s="199" t="s">
        <v>303</v>
      </c>
      <c r="C77" s="199" t="s">
        <v>304</v>
      </c>
      <c r="D77" s="205"/>
      <c r="E77" s="205" t="s">
        <v>308</v>
      </c>
      <c r="F77" s="1"/>
      <c r="G77" s="88"/>
    </row>
    <row r="78" spans="1:7" x14ac:dyDescent="0.25">
      <c r="A78" s="200" t="s">
        <v>12</v>
      </c>
      <c r="B78" s="567">
        <v>1</v>
      </c>
      <c r="C78" s="568" t="s">
        <v>287</v>
      </c>
      <c r="D78" s="204">
        <f>IF(C78=B39,B49,IF(C78=C39,C49,IF(C78=D39,D49,IF(C78=E39,E49,"Fehler"))))</f>
        <v>98.88</v>
      </c>
      <c r="E78" s="204">
        <f>+D78*B78</f>
        <v>98.88</v>
      </c>
      <c r="F78" s="1"/>
      <c r="G78" s="88"/>
    </row>
    <row r="79" spans="1:7" ht="13.8" thickBot="1" x14ac:dyDescent="0.3">
      <c r="A79" s="198" t="s">
        <v>301</v>
      </c>
      <c r="B79" s="199" t="s">
        <v>303</v>
      </c>
      <c r="C79" s="199" t="s">
        <v>304</v>
      </c>
      <c r="D79" s="205"/>
      <c r="E79" s="199" t="s">
        <v>310</v>
      </c>
      <c r="F79" s="1"/>
      <c r="G79" s="88"/>
    </row>
    <row r="80" spans="1:7" x14ac:dyDescent="0.25">
      <c r="A80" s="200" t="s">
        <v>42</v>
      </c>
      <c r="B80" s="567">
        <v>1</v>
      </c>
      <c r="C80" s="568" t="s">
        <v>287</v>
      </c>
      <c r="D80" s="204">
        <f>IF(C80=B51,B61,IF(C80=C51,C61,IF(C80=D51,D61,IF(C80=E51,E61,"Fehler"))))</f>
        <v>131.36000000000001</v>
      </c>
      <c r="E80" s="204">
        <f>+D80*B80</f>
        <v>131.36000000000001</v>
      </c>
      <c r="F80" s="1"/>
      <c r="G80" s="88"/>
    </row>
    <row r="81" spans="1:15" ht="13.8" thickBot="1" x14ac:dyDescent="0.3">
      <c r="A81" s="93"/>
      <c r="B81" s="94"/>
      <c r="C81" s="94"/>
      <c r="D81" s="94"/>
      <c r="E81" s="94"/>
      <c r="F81" s="94"/>
      <c r="G81" s="95"/>
    </row>
    <row r="82" spans="1:15" ht="27" thickBot="1" x14ac:dyDescent="0.3">
      <c r="A82" s="182" t="s">
        <v>329</v>
      </c>
      <c r="B82" s="1"/>
      <c r="C82" s="193" t="s">
        <v>309</v>
      </c>
      <c r="D82" s="192"/>
      <c r="E82" s="206">
        <f>+E78+E76+E74+E80</f>
        <v>344.35199999999998</v>
      </c>
      <c r="F82" s="1"/>
      <c r="G82" s="88"/>
    </row>
    <row r="83" spans="1:15" ht="13.8" thickBot="1" x14ac:dyDescent="0.3">
      <c r="A83" s="566">
        <v>0.1</v>
      </c>
      <c r="B83" s="94"/>
      <c r="C83" s="202" t="s">
        <v>311</v>
      </c>
      <c r="D83" s="94"/>
      <c r="E83" s="203">
        <f>+E82*A83</f>
        <v>34.435200000000002</v>
      </c>
      <c r="F83" s="94"/>
      <c r="G83" s="95"/>
    </row>
    <row r="86" spans="1:15" x14ac:dyDescent="0.25">
      <c r="A86" s="412"/>
      <c r="B86" s="413"/>
      <c r="C86" s="413"/>
      <c r="D86" s="413"/>
      <c r="E86" s="413"/>
      <c r="F86" s="413"/>
      <c r="G86" s="413"/>
      <c r="H86" s="1"/>
      <c r="I86" s="1"/>
      <c r="J86" s="1"/>
      <c r="K86" s="1"/>
      <c r="L86" s="1"/>
      <c r="M86" s="1"/>
      <c r="N86" s="1"/>
      <c r="O86" s="1"/>
    </row>
    <row r="87" spans="1:15" ht="17.25" customHeight="1" x14ac:dyDescent="0.25">
      <c r="A87" s="414" t="s">
        <v>348</v>
      </c>
      <c r="G87" s="493" t="s">
        <v>384</v>
      </c>
      <c r="H87" s="1"/>
      <c r="I87" s="1"/>
      <c r="J87" s="1"/>
      <c r="K87" s="1"/>
      <c r="L87" s="1"/>
      <c r="M87" s="1"/>
      <c r="N87" s="1"/>
      <c r="O87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80" orientation="portrait" r:id="rId1"/>
    </customSheetView>
    <customSheetView guid="{BCF61E25-243C-4CAA-8913-0F558945A257}" showGridLines="0" showRowCol="0" fitToPage="1">
      <selection activeCell="A68" sqref="A68"/>
      <pageMargins left="0.70866141732283472" right="0.70866141732283472" top="0.78740157480314965" bottom="0.78740157480314965" header="0.31496062992125984" footer="0.31496062992125984"/>
      <pageSetup paperSize="9" scale="80" orientation="portrait" r:id="rId2"/>
    </customSheetView>
  </customSheetViews>
  <mergeCells count="4">
    <mergeCell ref="B14:F14"/>
    <mergeCell ref="B26:F26"/>
    <mergeCell ref="B38:F38"/>
    <mergeCell ref="B50:F50"/>
  </mergeCells>
  <conditionalFormatting sqref="B15">
    <cfRule type="cellIs" dxfId="39" priority="32" stopIfTrue="1" operator="equal">
      <formula>$B$15</formula>
    </cfRule>
  </conditionalFormatting>
  <conditionalFormatting sqref="C15">
    <cfRule type="cellIs" dxfId="38" priority="31" stopIfTrue="1" operator="equal">
      <formula>$C$15</formula>
    </cfRule>
  </conditionalFormatting>
  <conditionalFormatting sqref="D15">
    <cfRule type="cellIs" dxfId="37" priority="30" stopIfTrue="1" operator="equal">
      <formula>$D$15</formula>
    </cfRule>
  </conditionalFormatting>
  <conditionalFormatting sqref="E15">
    <cfRule type="cellIs" dxfId="36" priority="29" stopIfTrue="1" operator="equal">
      <formula>$E$15</formula>
    </cfRule>
  </conditionalFormatting>
  <conditionalFormatting sqref="B27">
    <cfRule type="cellIs" dxfId="35" priority="28" stopIfTrue="1" operator="equal">
      <formula>$B$27</formula>
    </cfRule>
  </conditionalFormatting>
  <conditionalFormatting sqref="C27">
    <cfRule type="cellIs" dxfId="34" priority="27" stopIfTrue="1" operator="equal">
      <formula>$C$27</formula>
    </cfRule>
  </conditionalFormatting>
  <conditionalFormatting sqref="D27">
    <cfRule type="cellIs" dxfId="33" priority="26" stopIfTrue="1" operator="equal">
      <formula>$D$27</formula>
    </cfRule>
  </conditionalFormatting>
  <conditionalFormatting sqref="E27">
    <cfRule type="cellIs" dxfId="32" priority="25" stopIfTrue="1" operator="equal">
      <formula>$E$27</formula>
    </cfRule>
  </conditionalFormatting>
  <conditionalFormatting sqref="B39">
    <cfRule type="cellIs" dxfId="31" priority="24" stopIfTrue="1" operator="equal">
      <formula>$B$39</formula>
    </cfRule>
  </conditionalFormatting>
  <conditionalFormatting sqref="C39">
    <cfRule type="cellIs" dxfId="30" priority="23" stopIfTrue="1" operator="equal">
      <formula>$C$39</formula>
    </cfRule>
  </conditionalFormatting>
  <conditionalFormatting sqref="D39">
    <cfRule type="cellIs" dxfId="29" priority="22" stopIfTrue="1" operator="equal">
      <formula>$D$39</formula>
    </cfRule>
  </conditionalFormatting>
  <conditionalFormatting sqref="E39">
    <cfRule type="cellIs" dxfId="28" priority="21" stopIfTrue="1" operator="equal">
      <formula>$E$39</formula>
    </cfRule>
  </conditionalFormatting>
  <conditionalFormatting sqref="B51">
    <cfRule type="cellIs" dxfId="27" priority="20" stopIfTrue="1" operator="equal">
      <formula>$B$51</formula>
    </cfRule>
  </conditionalFormatting>
  <conditionalFormatting sqref="C51">
    <cfRule type="cellIs" dxfId="26" priority="19" stopIfTrue="1" operator="equal">
      <formula>$C$51</formula>
    </cfRule>
  </conditionalFormatting>
  <conditionalFormatting sqref="D51">
    <cfRule type="cellIs" dxfId="25" priority="18" stopIfTrue="1" operator="equal">
      <formula>$D$51</formula>
    </cfRule>
  </conditionalFormatting>
  <conditionalFormatting sqref="E51">
    <cfRule type="cellIs" dxfId="24" priority="17" stopIfTrue="1" operator="equal">
      <formula>$E$51</formula>
    </cfRule>
  </conditionalFormatting>
  <conditionalFormatting sqref="C74">
    <cfRule type="cellIs" dxfId="23" priority="13" stopIfTrue="1" operator="equal">
      <formula>$E$15</formula>
    </cfRule>
    <cfRule type="cellIs" dxfId="22" priority="14" stopIfTrue="1" operator="equal">
      <formula>$D$15</formula>
    </cfRule>
    <cfRule type="cellIs" dxfId="21" priority="15" stopIfTrue="1" operator="equal">
      <formula>$C$15</formula>
    </cfRule>
    <cfRule type="cellIs" dxfId="20" priority="16" stopIfTrue="1" operator="equal">
      <formula>$B$15</formula>
    </cfRule>
  </conditionalFormatting>
  <conditionalFormatting sqref="C76">
    <cfRule type="cellIs" dxfId="19" priority="9" stopIfTrue="1" operator="equal">
      <formula>$E$27</formula>
    </cfRule>
    <cfRule type="cellIs" dxfId="18" priority="10" stopIfTrue="1" operator="equal">
      <formula>$D$27</formula>
    </cfRule>
    <cfRule type="cellIs" dxfId="17" priority="11" stopIfTrue="1" operator="equal">
      <formula>$C$27</formula>
    </cfRule>
    <cfRule type="cellIs" dxfId="16" priority="12" stopIfTrue="1" operator="equal">
      <formula>$B$27</formula>
    </cfRule>
  </conditionalFormatting>
  <conditionalFormatting sqref="C78">
    <cfRule type="cellIs" dxfId="15" priority="5" stopIfTrue="1" operator="equal">
      <formula>$E$39</formula>
    </cfRule>
    <cfRule type="cellIs" dxfId="14" priority="6" stopIfTrue="1" operator="equal">
      <formula>$D$39</formula>
    </cfRule>
    <cfRule type="cellIs" dxfId="13" priority="7" stopIfTrue="1" operator="equal">
      <formula>$C$39</formula>
    </cfRule>
    <cfRule type="cellIs" dxfId="12" priority="8" stopIfTrue="1" operator="equal">
      <formula>$B$39</formula>
    </cfRule>
  </conditionalFormatting>
  <conditionalFormatting sqref="C80">
    <cfRule type="cellIs" dxfId="11" priority="1" stopIfTrue="1" operator="equal">
      <formula>$E$51</formula>
    </cfRule>
    <cfRule type="cellIs" dxfId="10" priority="2" stopIfTrue="1" operator="equal">
      <formula>$D$51</formula>
    </cfRule>
    <cfRule type="cellIs" dxfId="9" priority="3" stopIfTrue="1" operator="equal">
      <formula>$C$51</formula>
    </cfRule>
    <cfRule type="cellIs" dxfId="8" priority="4" stopIfTrue="1" operator="equal">
      <formula>$B$51</formula>
    </cfRule>
  </conditionalFormatting>
  <dataValidations count="4">
    <dataValidation type="list" allowBlank="1" showInputMessage="1" showErrorMessage="1" sqref="C74">
      <formula1>$B$15:$E$15</formula1>
    </dataValidation>
    <dataValidation type="list" allowBlank="1" showInputMessage="1" showErrorMessage="1" sqref="C76">
      <formula1>$B$27:$E$27</formula1>
    </dataValidation>
    <dataValidation type="list" allowBlank="1" showInputMessage="1" showErrorMessage="1" sqref="C78">
      <formula1>$B$39:$E$39</formula1>
    </dataValidation>
    <dataValidation type="list" allowBlank="1" showInputMessage="1" showErrorMessage="1" sqref="C80">
      <formula1>$B$51:$E$51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portrait" r:id="rId3"/>
  <ignoredErrors>
    <ignoredError sqref="G14 G26 G38 G50" twoDigitTextYear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tabColor rgb="FFFFFF00"/>
    <pageSetUpPr fitToPage="1"/>
  </sheetPr>
  <dimension ref="A1:O36"/>
  <sheetViews>
    <sheetView showGridLines="0" showRowColHeaders="0" zoomScaleNormal="100" workbookViewId="0">
      <selection activeCell="B29" sqref="B29"/>
    </sheetView>
  </sheetViews>
  <sheetFormatPr baseColWidth="10" defaultRowHeight="13.2" x14ac:dyDescent="0.25"/>
  <cols>
    <col min="1" max="2" width="18.44140625" customWidth="1"/>
    <col min="3" max="3" width="18.6640625" bestFit="1" customWidth="1"/>
    <col min="4" max="4" width="19.5546875" bestFit="1" customWidth="1"/>
    <col min="5" max="5" width="18.44140625" customWidth="1"/>
    <col min="6" max="7" width="5.88671875" customWidth="1"/>
  </cols>
  <sheetData>
    <row r="1" spans="1:12" x14ac:dyDescent="0.25">
      <c r="A1" s="207" t="s">
        <v>241</v>
      </c>
      <c r="B1" s="208"/>
      <c r="C1" s="209"/>
      <c r="D1" s="209"/>
      <c r="E1" s="209"/>
      <c r="F1" s="210" t="s">
        <v>7</v>
      </c>
      <c r="G1" s="211"/>
    </row>
    <row r="2" spans="1:12" x14ac:dyDescent="0.25">
      <c r="A2" s="212"/>
      <c r="B2" s="213"/>
      <c r="C2" s="214"/>
      <c r="D2" s="214"/>
      <c r="E2" s="214"/>
      <c r="F2" s="214"/>
      <c r="G2" s="215"/>
    </row>
    <row r="3" spans="1:12" x14ac:dyDescent="0.25">
      <c r="A3" s="216" t="s">
        <v>8</v>
      </c>
      <c r="B3" s="217" t="s">
        <v>383</v>
      </c>
      <c r="C3" s="217"/>
      <c r="D3" s="214"/>
      <c r="E3" s="214"/>
      <c r="F3" s="218"/>
      <c r="G3" s="215"/>
    </row>
    <row r="4" spans="1:12" x14ac:dyDescent="0.25">
      <c r="A4" s="233"/>
      <c r="B4" s="217" t="str">
        <f>+'211'!B3</f>
        <v xml:space="preserve"> (Allradschlepper (70 kW), Ladewagen 20 m³)</v>
      </c>
      <c r="C4" s="217"/>
      <c r="D4" s="214"/>
      <c r="E4" s="214"/>
      <c r="F4" s="218"/>
      <c r="G4" s="215"/>
    </row>
    <row r="5" spans="1:12" x14ac:dyDescent="0.25">
      <c r="A5" s="219"/>
      <c r="B5" s="220" t="s">
        <v>240</v>
      </c>
      <c r="C5" s="220"/>
      <c r="D5" s="213"/>
      <c r="E5" s="213"/>
      <c r="F5" s="213"/>
      <c r="G5" s="221"/>
    </row>
    <row r="6" spans="1:12" x14ac:dyDescent="0.25">
      <c r="A6" s="226"/>
      <c r="B6" s="227"/>
      <c r="C6" s="228"/>
      <c r="D6" s="229"/>
      <c r="E6" s="229"/>
      <c r="F6" s="230"/>
      <c r="G6" s="231"/>
    </row>
    <row r="7" spans="1:12" x14ac:dyDescent="0.25">
      <c r="A7" s="2"/>
      <c r="B7" s="2"/>
      <c r="C7" s="2"/>
      <c r="D7" s="2"/>
      <c r="E7" s="2"/>
      <c r="F7" s="2"/>
      <c r="G7" s="2"/>
    </row>
    <row r="8" spans="1:12" ht="13.8" thickBot="1" x14ac:dyDescent="0.3">
      <c r="A8" s="2"/>
      <c r="B8" s="2"/>
      <c r="C8" s="2"/>
      <c r="D8" s="2"/>
      <c r="E8" s="2"/>
      <c r="F8" s="2"/>
      <c r="G8" s="2"/>
    </row>
    <row r="9" spans="1:12" x14ac:dyDescent="0.25">
      <c r="A9" s="232" t="s">
        <v>8</v>
      </c>
      <c r="B9" s="604" t="s">
        <v>194</v>
      </c>
      <c r="C9" s="594"/>
      <c r="D9" s="594"/>
      <c r="E9" s="594"/>
      <c r="F9" s="594"/>
      <c r="G9" s="289" t="s">
        <v>242</v>
      </c>
    </row>
    <row r="10" spans="1:12" s="1" customFormat="1" x14ac:dyDescent="0.25">
      <c r="A10" s="59"/>
      <c r="B10" s="497" t="s">
        <v>287</v>
      </c>
      <c r="C10" s="498" t="s">
        <v>33</v>
      </c>
      <c r="D10" s="499" t="s">
        <v>6</v>
      </c>
      <c r="E10" s="500" t="s">
        <v>20</v>
      </c>
      <c r="F10" s="18"/>
      <c r="G10" s="60"/>
    </row>
    <row r="11" spans="1:12" x14ac:dyDescent="0.25">
      <c r="A11" s="83" t="s">
        <v>26</v>
      </c>
      <c r="B11" s="137" t="str">
        <f>+'211'!C16</f>
        <v xml:space="preserve"> - </v>
      </c>
      <c r="C11" s="137" t="str">
        <f>+'211'!C26</f>
        <v xml:space="preserve"> - </v>
      </c>
      <c r="D11" s="137" t="str">
        <f>+'211'!C36</f>
        <v xml:space="preserve"> - </v>
      </c>
      <c r="E11" s="137" t="str">
        <f>+'211'!C46</f>
        <v>ab 35</v>
      </c>
      <c r="F11" s="33" t="s">
        <v>19</v>
      </c>
      <c r="G11" s="60"/>
      <c r="H11" s="14"/>
      <c r="I11" s="17"/>
      <c r="J11" s="17"/>
      <c r="K11" s="21"/>
      <c r="L11" s="1"/>
    </row>
    <row r="12" spans="1:12" x14ac:dyDescent="0.25">
      <c r="A12" s="84" t="s">
        <v>100</v>
      </c>
      <c r="B12" s="139" t="str">
        <f>+'211'!C17</f>
        <v xml:space="preserve"> - </v>
      </c>
      <c r="C12" s="139" t="str">
        <f>+'211'!C27</f>
        <v xml:space="preserve"> - </v>
      </c>
      <c r="D12" s="139" t="str">
        <f>+'211'!C37</f>
        <v xml:space="preserve"> - </v>
      </c>
      <c r="E12" s="139">
        <f>+'211'!C47</f>
        <v>0</v>
      </c>
      <c r="F12" s="33"/>
      <c r="G12" s="60"/>
      <c r="I12" s="17"/>
      <c r="J12" s="17"/>
      <c r="K12" s="17"/>
      <c r="L12" s="1"/>
    </row>
    <row r="13" spans="1:12" x14ac:dyDescent="0.25">
      <c r="A13" s="83" t="s">
        <v>5</v>
      </c>
      <c r="B13" s="139" t="str">
        <f>+'211'!C18</f>
        <v xml:space="preserve"> - </v>
      </c>
      <c r="C13" s="139" t="str">
        <f>+'211'!C28</f>
        <v>labil</v>
      </c>
      <c r="D13" s="139" t="str">
        <f>+'211'!C38</f>
        <v>sehr
 labil</v>
      </c>
      <c r="E13" s="139" t="str">
        <f>+'211'!C48</f>
        <v>labil</v>
      </c>
      <c r="F13" s="34"/>
      <c r="G13" s="60"/>
      <c r="I13" s="21"/>
      <c r="J13" s="21"/>
      <c r="K13" s="21"/>
      <c r="L13" s="1"/>
    </row>
    <row r="14" spans="1:12" x14ac:dyDescent="0.25">
      <c r="A14" s="84" t="s">
        <v>46</v>
      </c>
      <c r="B14" s="139" t="str">
        <f>+'211'!C19</f>
        <v xml:space="preserve"> - </v>
      </c>
      <c r="C14" s="139" t="str">
        <f>+'211'!C29</f>
        <v xml:space="preserve"> - </v>
      </c>
      <c r="D14" s="139" t="str">
        <f>+'211'!C39</f>
        <v xml:space="preserve"> - </v>
      </c>
      <c r="E14" s="139" t="str">
        <f>+'211'!C49</f>
        <v xml:space="preserve"> - </v>
      </c>
      <c r="F14" s="34"/>
      <c r="G14" s="60"/>
      <c r="H14" s="44"/>
      <c r="I14" s="21"/>
      <c r="J14" s="21"/>
      <c r="K14" s="21"/>
      <c r="L14" s="1"/>
    </row>
    <row r="15" spans="1:12" x14ac:dyDescent="0.25">
      <c r="A15" s="83" t="s">
        <v>28</v>
      </c>
      <c r="B15" s="139" t="str">
        <f>+'211'!C20</f>
        <v>15 bis 25</v>
      </c>
      <c r="C15" s="139" t="str">
        <f>+'211'!C30</f>
        <v>25 bis 50</v>
      </c>
      <c r="D15" s="139" t="str">
        <f>+'211'!C40</f>
        <v>&gt; 50</v>
      </c>
      <c r="E15" s="139" t="str">
        <f>+'211'!C50</f>
        <v>&gt; 50</v>
      </c>
      <c r="F15" s="33" t="s">
        <v>25</v>
      </c>
      <c r="G15" s="60"/>
      <c r="I15" s="21"/>
      <c r="J15" s="21"/>
      <c r="K15" s="21"/>
      <c r="L15" s="1"/>
    </row>
    <row r="16" spans="1:12" x14ac:dyDescent="0.25">
      <c r="A16" s="84" t="s">
        <v>4</v>
      </c>
      <c r="B16" s="139">
        <f>+'211'!C21</f>
        <v>40</v>
      </c>
      <c r="C16" s="139">
        <f>+'211'!C31</f>
        <v>40</v>
      </c>
      <c r="D16" s="139">
        <f>+'211'!C41</f>
        <v>40</v>
      </c>
      <c r="E16" s="139">
        <f>+'211'!C51</f>
        <v>40</v>
      </c>
      <c r="F16" s="33" t="s">
        <v>19</v>
      </c>
      <c r="G16" s="60"/>
      <c r="I16" s="28"/>
      <c r="J16" s="28"/>
      <c r="K16" s="28"/>
      <c r="L16" s="1"/>
    </row>
    <row r="17" spans="1:12" x14ac:dyDescent="0.25">
      <c r="A17" s="84" t="s">
        <v>29</v>
      </c>
      <c r="B17" s="139" t="str">
        <f>+'211'!C22</f>
        <v>5 bis 10</v>
      </c>
      <c r="C17" s="139">
        <f>+'211'!C32</f>
        <v>1</v>
      </c>
      <c r="D17" s="139">
        <f>+'211'!C42</f>
        <v>1</v>
      </c>
      <c r="E17" s="139">
        <f>+'211'!C52</f>
        <v>1</v>
      </c>
      <c r="F17" s="33" t="s">
        <v>32</v>
      </c>
      <c r="G17" s="60"/>
      <c r="H17" s="41"/>
      <c r="I17" s="29"/>
      <c r="J17" s="29"/>
      <c r="K17" s="29"/>
      <c r="L17" s="1"/>
    </row>
    <row r="18" spans="1:12" x14ac:dyDescent="0.25">
      <c r="A18" s="84" t="s">
        <v>31</v>
      </c>
      <c r="B18" s="139">
        <f>+'211'!C23</f>
        <v>0</v>
      </c>
      <c r="C18" s="139" t="str">
        <f>+'211'!C33</f>
        <v>bis 3</v>
      </c>
      <c r="D18" s="139" t="str">
        <f>+'211'!C43</f>
        <v>bis 3</v>
      </c>
      <c r="E18" s="139" t="str">
        <f>+'211'!C53</f>
        <v>bis 3</v>
      </c>
      <c r="F18" s="33" t="s">
        <v>17</v>
      </c>
      <c r="G18" s="60"/>
      <c r="I18" s="37"/>
      <c r="J18" s="17"/>
      <c r="K18" s="17"/>
      <c r="L18" s="1"/>
    </row>
    <row r="19" spans="1:12" ht="13.8" thickBot="1" x14ac:dyDescent="0.3">
      <c r="A19" s="85" t="s">
        <v>35</v>
      </c>
      <c r="B19" s="143">
        <f>+'211'!C24</f>
        <v>2.1</v>
      </c>
      <c r="C19" s="143">
        <f>+'211'!C34</f>
        <v>2.1</v>
      </c>
      <c r="D19" s="143">
        <f>+'211'!C44</f>
        <v>2.1</v>
      </c>
      <c r="E19" s="143">
        <f>+'211'!C54</f>
        <v>2.1</v>
      </c>
      <c r="F19" s="35" t="s">
        <v>36</v>
      </c>
      <c r="G19" s="62"/>
      <c r="I19" s="17"/>
      <c r="J19" s="17"/>
      <c r="K19" s="21"/>
      <c r="L19" s="1"/>
    </row>
    <row r="20" spans="1:12" s="410" customFormat="1" ht="17.25" customHeight="1" thickBot="1" x14ac:dyDescent="0.3">
      <c r="A20" s="560"/>
      <c r="B20" s="552">
        <f>+'211'!G15</f>
        <v>215.04</v>
      </c>
      <c r="C20" s="552">
        <f>+'211'!G25</f>
        <v>914.00601600000005</v>
      </c>
      <c r="D20" s="552">
        <f>+'211'!G35</f>
        <v>2089.1566080000002</v>
      </c>
      <c r="E20" s="552">
        <f>+'211'!G45</f>
        <v>2298.0722688000001</v>
      </c>
      <c r="F20" s="561"/>
      <c r="G20" s="562"/>
      <c r="I20" s="442"/>
      <c r="J20" s="442"/>
      <c r="K20" s="442"/>
      <c r="L20" s="442"/>
    </row>
    <row r="21" spans="1:12" ht="16.5" customHeight="1" thickBot="1" x14ac:dyDescent="0.3">
      <c r="A21" s="24"/>
      <c r="B21" s="24"/>
      <c r="C21" s="42"/>
      <c r="D21" s="42"/>
      <c r="E21" s="42"/>
      <c r="F21" s="33"/>
      <c r="G21" s="118"/>
      <c r="I21" s="1"/>
      <c r="J21" s="1"/>
      <c r="K21" s="1"/>
      <c r="L21" s="1"/>
    </row>
    <row r="22" spans="1:12" ht="12.75" customHeight="1" x14ac:dyDescent="0.25">
      <c r="A22" s="385" t="s">
        <v>328</v>
      </c>
      <c r="B22" s="180" t="s">
        <v>278</v>
      </c>
      <c r="C22" s="144" t="s">
        <v>33</v>
      </c>
      <c r="D22" s="145" t="s">
        <v>6</v>
      </c>
      <c r="E22" s="145" t="s">
        <v>20</v>
      </c>
      <c r="F22" s="146"/>
      <c r="G22" s="147"/>
    </row>
    <row r="23" spans="1:12" ht="12.75" customHeight="1" thickBot="1" x14ac:dyDescent="0.3">
      <c r="A23" s="148" t="s">
        <v>195</v>
      </c>
      <c r="B23" s="181">
        <f>+B20</f>
        <v>215.04</v>
      </c>
      <c r="C23" s="149">
        <f>+C20</f>
        <v>914.00601600000005</v>
      </c>
      <c r="D23" s="149">
        <f>+D20</f>
        <v>2089.1566080000002</v>
      </c>
      <c r="E23" s="149">
        <f>+E20</f>
        <v>2298.0722688000001</v>
      </c>
      <c r="F23" s="150"/>
      <c r="G23" s="151"/>
    </row>
    <row r="24" spans="1:12" ht="12.75" customHeight="1" x14ac:dyDescent="0.25">
      <c r="A24" s="569"/>
      <c r="B24" s="570"/>
      <c r="C24" s="571"/>
      <c r="D24" s="571"/>
      <c r="E24" s="571"/>
      <c r="F24" s="572"/>
      <c r="G24" s="572"/>
    </row>
    <row r="25" spans="1:12" ht="13.8" thickBot="1" x14ac:dyDescent="0.3"/>
    <row r="26" spans="1:12" x14ac:dyDescent="0.25">
      <c r="A26" s="201" t="s">
        <v>300</v>
      </c>
      <c r="B26" s="196"/>
      <c r="C26" s="196"/>
      <c r="D26" s="196"/>
      <c r="E26" s="196"/>
      <c r="F26" s="196"/>
      <c r="G26" s="197"/>
    </row>
    <row r="27" spans="1:12" x14ac:dyDescent="0.25">
      <c r="A27" s="86"/>
      <c r="B27" s="1"/>
      <c r="C27" s="1"/>
      <c r="D27" s="1"/>
      <c r="E27" s="1"/>
      <c r="F27" s="1"/>
      <c r="G27" s="88"/>
    </row>
    <row r="28" spans="1:12" ht="13.8" thickBot="1" x14ac:dyDescent="0.3">
      <c r="A28" s="198" t="s">
        <v>301</v>
      </c>
      <c r="B28" s="199" t="s">
        <v>303</v>
      </c>
      <c r="C28" s="199" t="s">
        <v>304</v>
      </c>
      <c r="D28" s="199" t="s">
        <v>305</v>
      </c>
      <c r="E28" s="199" t="s">
        <v>306</v>
      </c>
      <c r="F28" s="1"/>
      <c r="G28" s="88"/>
    </row>
    <row r="29" spans="1:12" x14ac:dyDescent="0.25">
      <c r="A29" s="200" t="s">
        <v>302</v>
      </c>
      <c r="B29" s="567">
        <v>1</v>
      </c>
      <c r="C29" s="568" t="s">
        <v>287</v>
      </c>
      <c r="D29" s="204">
        <f>IF(C29=B10,B20,IF(C29=C10,C20,IF(C29=D10,D20,IF(C29=E10,E20,"Fehler"))))</f>
        <v>215.04</v>
      </c>
      <c r="E29" s="204">
        <f>+D29*B29</f>
        <v>215.04</v>
      </c>
      <c r="F29" s="1"/>
      <c r="G29" s="88"/>
    </row>
    <row r="30" spans="1:12" ht="13.8" thickBot="1" x14ac:dyDescent="0.3">
      <c r="A30" s="93"/>
      <c r="B30" s="94"/>
      <c r="C30" s="94"/>
      <c r="D30" s="94"/>
      <c r="E30" s="94"/>
      <c r="F30" s="94"/>
      <c r="G30" s="95"/>
    </row>
    <row r="31" spans="1:12" ht="27" thickBot="1" x14ac:dyDescent="0.3">
      <c r="A31" s="195" t="s">
        <v>329</v>
      </c>
      <c r="B31" s="1"/>
      <c r="C31" s="193" t="s">
        <v>309</v>
      </c>
      <c r="D31" s="192"/>
      <c r="E31" s="206">
        <f>+E29</f>
        <v>215.04</v>
      </c>
      <c r="F31" s="1"/>
      <c r="G31" s="88"/>
    </row>
    <row r="32" spans="1:12" ht="13.8" thickBot="1" x14ac:dyDescent="0.3">
      <c r="A32" s="566">
        <v>0.5</v>
      </c>
      <c r="B32" s="94"/>
      <c r="C32" s="202" t="s">
        <v>312</v>
      </c>
      <c r="D32" s="94"/>
      <c r="E32" s="203">
        <f>+E31*A32</f>
        <v>107.52</v>
      </c>
      <c r="F32" s="94"/>
      <c r="G32" s="95"/>
    </row>
    <row r="35" spans="1:15" x14ac:dyDescent="0.25">
      <c r="A35" s="412"/>
      <c r="B35" s="413"/>
      <c r="C35" s="413"/>
      <c r="D35" s="413"/>
      <c r="E35" s="413"/>
      <c r="F35" s="413"/>
      <c r="G35" s="413"/>
      <c r="H35" s="1"/>
      <c r="I35" s="1"/>
      <c r="J35" s="1"/>
      <c r="K35" s="1"/>
      <c r="L35" s="1"/>
      <c r="M35" s="1"/>
      <c r="N35" s="1"/>
      <c r="O35" s="1"/>
    </row>
    <row r="36" spans="1:15" ht="17.25" customHeight="1" x14ac:dyDescent="0.25">
      <c r="A36" s="414" t="s">
        <v>348</v>
      </c>
      <c r="G36" s="493" t="s">
        <v>384</v>
      </c>
      <c r="H36" s="1"/>
      <c r="I36" s="1"/>
      <c r="J36" s="1"/>
      <c r="K36" s="1"/>
      <c r="L36" s="1"/>
      <c r="M36" s="1"/>
      <c r="N36" s="1"/>
      <c r="O36" s="1"/>
    </row>
  </sheetData>
  <sheetProtection sheet="1" objects="1" scenarios="1" selectLockedCells="1"/>
  <customSheetViews>
    <customSheetView guid="{53577D95-2C63-4AAC-BA60-521614B920FC}" showGridLines="0" showRowCol="0" fitToPage="1">
      <selection activeCell="I7" sqref="I7"/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  <customSheetView guid="{BCF61E25-243C-4CAA-8913-0F558945A257}" showGridLines="0" showRowCol="0" fitToPage="1">
      <selection activeCell="I7" sqref="I7"/>
      <pageMargins left="0.70866141732283472" right="0.70866141732283472" top="0.78740157480314965" bottom="0.78740157480314965" header="0.31496062992125984" footer="0.31496062992125984"/>
      <pageSetup paperSize="9" orientation="portrait" r:id="rId2"/>
    </customSheetView>
  </customSheetViews>
  <mergeCells count="1">
    <mergeCell ref="B9:F9"/>
  </mergeCells>
  <conditionalFormatting sqref="B10:E10">
    <cfRule type="cellIs" dxfId="7" priority="8" stopIfTrue="1" operator="equal">
      <formula>$B$10</formula>
    </cfRule>
  </conditionalFormatting>
  <conditionalFormatting sqref="C10">
    <cfRule type="cellIs" dxfId="6" priority="7" stopIfTrue="1" operator="equal">
      <formula>$C$10</formula>
    </cfRule>
  </conditionalFormatting>
  <conditionalFormatting sqref="D10">
    <cfRule type="cellIs" dxfId="5" priority="5" stopIfTrue="1" operator="equal">
      <formula>$E$10</formula>
    </cfRule>
    <cfRule type="cellIs" dxfId="4" priority="6" stopIfTrue="1" operator="equal">
      <formula>$D$10</formula>
    </cfRule>
  </conditionalFormatting>
  <conditionalFormatting sqref="C29">
    <cfRule type="cellIs" dxfId="3" priority="1" stopIfTrue="1" operator="equal">
      <formula>$B$10</formula>
    </cfRule>
    <cfRule type="cellIs" dxfId="2" priority="2" stopIfTrue="1" operator="equal">
      <formula>$E$10</formula>
    </cfRule>
    <cfRule type="cellIs" dxfId="1" priority="3" stopIfTrue="1" operator="equal">
      <formula>$D$10</formula>
    </cfRule>
    <cfRule type="cellIs" dxfId="0" priority="4" stopIfTrue="1" operator="equal">
      <formula>$C$10</formula>
    </cfRule>
  </conditionalFormatting>
  <dataValidations count="1">
    <dataValidation type="list" allowBlank="1" showInputMessage="1" showErrorMessage="1" sqref="C29">
      <formula1>$B$10:$E$10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0000"/>
    <pageSetUpPr fitToPage="1"/>
  </sheetPr>
  <dimension ref="A1:Q55"/>
  <sheetViews>
    <sheetView showGridLines="0" showRowColHeaders="0" topLeftCell="A32" zoomScale="90" zoomScaleNormal="90" workbookViewId="0">
      <selection activeCell="O55" sqref="O55"/>
    </sheetView>
  </sheetViews>
  <sheetFormatPr baseColWidth="10" defaultRowHeight="13.2" x14ac:dyDescent="0.25"/>
  <cols>
    <col min="1" max="1" width="4" customWidth="1"/>
    <col min="2" max="2" width="30" customWidth="1"/>
    <col min="3" max="3" width="10" customWidth="1"/>
    <col min="4" max="4" width="6.5546875" customWidth="1"/>
    <col min="5" max="5" width="8.88671875" customWidth="1"/>
    <col min="6" max="6" width="7.88671875" customWidth="1"/>
    <col min="7" max="7" width="15.44140625" customWidth="1"/>
    <col min="8" max="8" width="9.109375" customWidth="1"/>
    <col min="9" max="9" width="7.6640625" customWidth="1"/>
  </cols>
  <sheetData>
    <row r="1" spans="1:17" ht="18" customHeight="1" x14ac:dyDescent="0.25">
      <c r="A1" s="417" t="s">
        <v>54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7" ht="18" customHeight="1" x14ac:dyDescent="0.25">
      <c r="A2" s="212"/>
      <c r="B2" s="399" t="s">
        <v>207</v>
      </c>
      <c r="C2" s="400"/>
      <c r="D2" s="400"/>
      <c r="E2" s="218"/>
      <c r="F2" s="214"/>
      <c r="G2" s="422" t="s">
        <v>93</v>
      </c>
      <c r="H2" s="253" t="s">
        <v>45</v>
      </c>
    </row>
    <row r="3" spans="1:17" x14ac:dyDescent="0.25">
      <c r="A3" s="212"/>
      <c r="B3" s="399" t="s">
        <v>268</v>
      </c>
      <c r="C3" s="400"/>
      <c r="D3" s="400"/>
      <c r="E3" s="218"/>
      <c r="F3" s="214"/>
      <c r="G3" s="235" t="s">
        <v>153</v>
      </c>
      <c r="H3" s="252">
        <v>0</v>
      </c>
    </row>
    <row r="4" spans="1:17" ht="15" customHeight="1" x14ac:dyDescent="0.25">
      <c r="A4" s="212"/>
      <c r="B4" s="399"/>
      <c r="C4" s="400"/>
      <c r="D4" s="400"/>
      <c r="E4" s="218"/>
      <c r="F4" s="214"/>
      <c r="G4" s="235" t="s">
        <v>126</v>
      </c>
      <c r="H4" s="253" t="s">
        <v>73</v>
      </c>
    </row>
    <row r="5" spans="1:17" s="410" customFormat="1" ht="16.5" customHeight="1" x14ac:dyDescent="0.25">
      <c r="A5" s="451"/>
      <c r="B5" s="452"/>
      <c r="C5" s="453"/>
      <c r="D5" s="453"/>
      <c r="E5" s="454"/>
      <c r="F5" s="454"/>
      <c r="G5" s="447" t="s">
        <v>95</v>
      </c>
      <c r="H5" s="448" t="s">
        <v>158</v>
      </c>
    </row>
    <row r="6" spans="1:17" ht="21.75" customHeight="1" x14ac:dyDescent="0.25">
      <c r="A6" s="2"/>
      <c r="B6" s="2"/>
      <c r="C6" s="2"/>
      <c r="D6" s="2"/>
      <c r="E6" s="2"/>
      <c r="F6" s="2"/>
      <c r="G6" s="405" t="s">
        <v>367</v>
      </c>
      <c r="H6" s="2"/>
    </row>
    <row r="7" spans="1:17" ht="22.5" customHeight="1" thickBot="1" x14ac:dyDescent="0.3">
      <c r="A7" s="2"/>
      <c r="B7" s="2"/>
      <c r="C7" s="2"/>
      <c r="D7" s="2"/>
      <c r="E7" s="2"/>
      <c r="F7" s="2"/>
      <c r="G7" s="405" t="s">
        <v>230</v>
      </c>
      <c r="H7" s="2"/>
    </row>
    <row r="8" spans="1:17" x14ac:dyDescent="0.25">
      <c r="A8" s="237"/>
      <c r="B8" s="238" t="s">
        <v>381</v>
      </c>
      <c r="C8" s="239">
        <v>4</v>
      </c>
      <c r="D8" s="238" t="s">
        <v>13</v>
      </c>
      <c r="E8" s="242">
        <v>24</v>
      </c>
      <c r="F8" s="241" t="s">
        <v>14</v>
      </c>
      <c r="G8" s="242">
        <f>E8*C8</f>
        <v>96</v>
      </c>
      <c r="H8" s="243" t="s">
        <v>14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244"/>
      <c r="B9" s="223" t="s">
        <v>47</v>
      </c>
      <c r="C9" s="245">
        <v>3</v>
      </c>
      <c r="D9" s="233" t="s">
        <v>13</v>
      </c>
      <c r="E9" s="248">
        <v>20.399999999999999</v>
      </c>
      <c r="F9" s="247" t="s">
        <v>14</v>
      </c>
      <c r="G9" s="248">
        <f>E9*C9</f>
        <v>61.199999999999996</v>
      </c>
      <c r="H9" s="249" t="s">
        <v>14</v>
      </c>
    </row>
    <row r="10" spans="1:17" x14ac:dyDescent="0.25">
      <c r="A10" s="244"/>
      <c r="B10" s="223" t="s">
        <v>196</v>
      </c>
      <c r="C10" s="245">
        <v>20</v>
      </c>
      <c r="D10" s="233" t="s">
        <v>17</v>
      </c>
      <c r="E10" s="248">
        <v>0.35</v>
      </c>
      <c r="F10" s="230" t="s">
        <v>14</v>
      </c>
      <c r="G10" s="250">
        <f>E10*C10</f>
        <v>7</v>
      </c>
      <c r="H10" s="271" t="s">
        <v>14</v>
      </c>
      <c r="J10" s="41"/>
    </row>
    <row r="11" spans="1:17" s="410" customFormat="1" ht="25.5" customHeight="1" x14ac:dyDescent="0.25">
      <c r="A11" s="431"/>
      <c r="B11" s="432"/>
      <c r="C11" s="433"/>
      <c r="D11" s="434"/>
      <c r="E11" s="435"/>
      <c r="F11" s="436"/>
      <c r="G11" s="437">
        <f>SUM(G8:G10)</f>
        <v>164.2</v>
      </c>
      <c r="H11" s="438" t="s">
        <v>366</v>
      </c>
    </row>
    <row r="12" spans="1:17" s="1" customFormat="1" ht="18" customHeight="1" x14ac:dyDescent="0.25">
      <c r="A12" s="59"/>
      <c r="B12" s="496" t="s">
        <v>278</v>
      </c>
      <c r="C12" s="17"/>
      <c r="D12" s="17"/>
      <c r="E12" s="18"/>
      <c r="F12" s="19"/>
      <c r="G12" s="154">
        <f>G10+SUM(G8:G9)*E13*E14*E15*E16*E17*E18*E19*E20*E21</f>
        <v>164.2</v>
      </c>
      <c r="H12" s="379" t="s">
        <v>366</v>
      </c>
      <c r="I12" s="160"/>
      <c r="J12"/>
      <c r="K12"/>
      <c r="L12"/>
      <c r="M12"/>
      <c r="N12"/>
      <c r="O12"/>
      <c r="P12"/>
      <c r="Q12"/>
    </row>
    <row r="13" spans="1:17" x14ac:dyDescent="0.25">
      <c r="A13" s="59"/>
      <c r="B13" s="24" t="s">
        <v>26</v>
      </c>
      <c r="C13" s="21" t="s">
        <v>206</v>
      </c>
      <c r="D13" s="33" t="s">
        <v>19</v>
      </c>
      <c r="E13" s="39">
        <v>1</v>
      </c>
      <c r="F13" s="56"/>
      <c r="G13" s="126"/>
      <c r="H13" s="60"/>
      <c r="I13" s="41"/>
    </row>
    <row r="14" spans="1:17" x14ac:dyDescent="0.25">
      <c r="A14" s="59"/>
      <c r="B14" s="131" t="s">
        <v>100</v>
      </c>
      <c r="C14" s="21" t="s">
        <v>206</v>
      </c>
      <c r="D14" s="33"/>
      <c r="E14" s="39">
        <v>1</v>
      </c>
      <c r="F14" s="19"/>
      <c r="G14" s="20"/>
      <c r="H14" s="60"/>
      <c r="I14" s="41"/>
    </row>
    <row r="15" spans="1:17" x14ac:dyDescent="0.25">
      <c r="A15" s="59"/>
      <c r="B15" s="24" t="s">
        <v>5</v>
      </c>
      <c r="C15" s="21" t="s">
        <v>206</v>
      </c>
      <c r="D15" s="33"/>
      <c r="E15" s="39">
        <v>1</v>
      </c>
      <c r="F15" s="56"/>
      <c r="G15" s="20"/>
      <c r="H15" s="60"/>
      <c r="I15" s="41"/>
    </row>
    <row r="16" spans="1:17" x14ac:dyDescent="0.25">
      <c r="A16" s="59"/>
      <c r="B16" s="24" t="s">
        <v>46</v>
      </c>
      <c r="C16" s="21" t="s">
        <v>206</v>
      </c>
      <c r="D16" s="33"/>
      <c r="E16" s="39">
        <v>1</v>
      </c>
      <c r="F16" s="19"/>
      <c r="G16" s="20"/>
      <c r="H16" s="60"/>
    </row>
    <row r="17" spans="1:17" x14ac:dyDescent="0.25">
      <c r="A17" s="59"/>
      <c r="B17" s="24" t="s">
        <v>28</v>
      </c>
      <c r="C17" s="21" t="s">
        <v>206</v>
      </c>
      <c r="D17" s="33" t="s">
        <v>25</v>
      </c>
      <c r="E17" s="39">
        <v>1</v>
      </c>
      <c r="F17" s="19"/>
      <c r="G17" s="20"/>
      <c r="H17" s="60"/>
      <c r="O17" s="163"/>
      <c r="Q17" s="4"/>
    </row>
    <row r="18" spans="1:17" x14ac:dyDescent="0.25">
      <c r="A18" s="59"/>
      <c r="B18" s="24" t="s">
        <v>4</v>
      </c>
      <c r="C18" s="21" t="s">
        <v>206</v>
      </c>
      <c r="D18" s="33" t="s">
        <v>19</v>
      </c>
      <c r="E18" s="39">
        <v>1</v>
      </c>
      <c r="F18" s="19"/>
      <c r="G18" s="20"/>
      <c r="H18" s="60"/>
    </row>
    <row r="19" spans="1:17" x14ac:dyDescent="0.25">
      <c r="A19" s="59"/>
      <c r="B19" s="24" t="s">
        <v>29</v>
      </c>
      <c r="C19" s="49">
        <v>2</v>
      </c>
      <c r="D19" s="33" t="s">
        <v>32</v>
      </c>
      <c r="E19" s="39">
        <v>1</v>
      </c>
      <c r="F19" s="19"/>
      <c r="G19" s="20"/>
      <c r="H19" s="60"/>
      <c r="I19" s="41"/>
      <c r="P19" s="4"/>
    </row>
    <row r="20" spans="1:17" x14ac:dyDescent="0.25">
      <c r="A20" s="59"/>
      <c r="B20" s="24" t="s">
        <v>31</v>
      </c>
      <c r="C20" s="21" t="s">
        <v>206</v>
      </c>
      <c r="D20" s="33" t="s">
        <v>17</v>
      </c>
      <c r="E20" s="39">
        <v>1</v>
      </c>
      <c r="F20" s="19"/>
      <c r="G20" s="20"/>
      <c r="H20" s="60"/>
    </row>
    <row r="21" spans="1:17" x14ac:dyDescent="0.25">
      <c r="A21" s="61"/>
      <c r="B21" s="25" t="s">
        <v>35</v>
      </c>
      <c r="C21" s="38">
        <v>1.6</v>
      </c>
      <c r="D21" s="35" t="s">
        <v>36</v>
      </c>
      <c r="E21" s="40">
        <v>1</v>
      </c>
      <c r="F21" s="22"/>
      <c r="G21" s="23"/>
      <c r="H21" s="62"/>
    </row>
    <row r="22" spans="1:17" s="1" customFormat="1" ht="17.25" customHeight="1" x14ac:dyDescent="0.25">
      <c r="A22" s="59"/>
      <c r="B22" s="495" t="s">
        <v>33</v>
      </c>
      <c r="C22" s="17"/>
      <c r="D22" s="17"/>
      <c r="E22" s="18"/>
      <c r="F22" s="19"/>
      <c r="G22" s="154">
        <f>G10+SUM(G8:G9)*E23*E24*E25*E26*E27*E28*E29*E30*E31</f>
        <v>270.11350000000004</v>
      </c>
      <c r="H22" s="379" t="s">
        <v>366</v>
      </c>
      <c r="I22" s="160"/>
    </row>
    <row r="23" spans="1:17" x14ac:dyDescent="0.25">
      <c r="A23" s="59"/>
      <c r="B23" s="24" t="s">
        <v>26</v>
      </c>
      <c r="C23" s="21" t="s">
        <v>206</v>
      </c>
      <c r="D23" s="33" t="s">
        <v>19</v>
      </c>
      <c r="E23" s="39">
        <v>1</v>
      </c>
      <c r="F23" s="56"/>
      <c r="G23" s="126"/>
      <c r="H23" s="60"/>
      <c r="I23" s="41"/>
    </row>
    <row r="24" spans="1:17" x14ac:dyDescent="0.25">
      <c r="A24" s="59"/>
      <c r="B24" s="131" t="s">
        <v>100</v>
      </c>
      <c r="C24" s="21" t="s">
        <v>206</v>
      </c>
      <c r="D24" s="33"/>
      <c r="E24" s="39">
        <v>1</v>
      </c>
      <c r="F24" s="19"/>
      <c r="G24" s="20"/>
      <c r="H24" s="60"/>
      <c r="I24" s="41"/>
    </row>
    <row r="25" spans="1:17" x14ac:dyDescent="0.25">
      <c r="A25" s="59"/>
      <c r="B25" s="24" t="s">
        <v>5</v>
      </c>
      <c r="C25" s="21" t="s">
        <v>2</v>
      </c>
      <c r="D25" s="33"/>
      <c r="E25" s="39">
        <v>1.25</v>
      </c>
      <c r="F25" s="383"/>
      <c r="G25" s="20"/>
      <c r="H25" s="60"/>
      <c r="I25" s="41"/>
    </row>
    <row r="26" spans="1:17" x14ac:dyDescent="0.25">
      <c r="A26" s="59"/>
      <c r="B26" s="24" t="s">
        <v>46</v>
      </c>
      <c r="C26" s="21" t="s">
        <v>1</v>
      </c>
      <c r="D26" s="33"/>
      <c r="E26" s="39">
        <v>1.3</v>
      </c>
      <c r="F26" s="19"/>
      <c r="G26" s="20"/>
      <c r="H26" s="60"/>
    </row>
    <row r="27" spans="1:17" x14ac:dyDescent="0.25">
      <c r="A27" s="59"/>
      <c r="B27" s="24" t="s">
        <v>28</v>
      </c>
      <c r="C27" s="21" t="s">
        <v>206</v>
      </c>
      <c r="D27" s="33" t="s">
        <v>25</v>
      </c>
      <c r="E27" s="39">
        <v>1</v>
      </c>
      <c r="F27" s="19"/>
      <c r="G27" s="20"/>
      <c r="H27" s="60"/>
      <c r="O27" s="163"/>
      <c r="Q27" s="4"/>
    </row>
    <row r="28" spans="1:17" x14ac:dyDescent="0.25">
      <c r="A28" s="59"/>
      <c r="B28" s="24" t="s">
        <v>4</v>
      </c>
      <c r="C28" s="21" t="s">
        <v>206</v>
      </c>
      <c r="D28" s="33" t="s">
        <v>19</v>
      </c>
      <c r="E28" s="39">
        <v>1</v>
      </c>
      <c r="F28" s="19"/>
      <c r="G28" s="20"/>
      <c r="H28" s="60"/>
    </row>
    <row r="29" spans="1:17" x14ac:dyDescent="0.25">
      <c r="A29" s="59"/>
      <c r="B29" s="24" t="s">
        <v>29</v>
      </c>
      <c r="C29" s="49" t="s">
        <v>291</v>
      </c>
      <c r="D29" s="33" t="s">
        <v>32</v>
      </c>
      <c r="E29" s="39">
        <v>1.03</v>
      </c>
      <c r="F29" s="19"/>
      <c r="G29" s="20"/>
      <c r="H29" s="60"/>
      <c r="I29" s="41"/>
      <c r="P29" s="4"/>
    </row>
    <row r="30" spans="1:17" x14ac:dyDescent="0.25">
      <c r="A30" s="59"/>
      <c r="B30" s="24" t="s">
        <v>31</v>
      </c>
      <c r="C30" s="21" t="s">
        <v>206</v>
      </c>
      <c r="D30" s="33" t="s">
        <v>17</v>
      </c>
      <c r="E30" s="39">
        <v>1</v>
      </c>
      <c r="F30" s="19"/>
      <c r="G30" s="20"/>
      <c r="H30" s="60"/>
    </row>
    <row r="31" spans="1:17" x14ac:dyDescent="0.25">
      <c r="A31" s="61"/>
      <c r="B31" s="25" t="s">
        <v>35</v>
      </c>
      <c r="C31" s="38">
        <v>1.6</v>
      </c>
      <c r="D31" s="35" t="s">
        <v>36</v>
      </c>
      <c r="E31" s="40">
        <v>1</v>
      </c>
      <c r="F31" s="22"/>
      <c r="G31" s="23"/>
      <c r="H31" s="62"/>
    </row>
    <row r="32" spans="1:17" ht="18" customHeight="1" x14ac:dyDescent="0.25">
      <c r="A32" s="63"/>
      <c r="B32" s="353" t="s">
        <v>6</v>
      </c>
      <c r="C32" s="96"/>
      <c r="D32" s="96"/>
      <c r="E32" s="97"/>
      <c r="F32" s="7"/>
      <c r="G32" s="380">
        <f>G10+SUM(G8:G9)*E33*E34*E35*E36*E38*E37*E39*E40*E41</f>
        <v>544.97770000000003</v>
      </c>
      <c r="H32" s="379" t="s">
        <v>366</v>
      </c>
      <c r="I32" s="160"/>
      <c r="J32" s="14"/>
    </row>
    <row r="33" spans="1:13" x14ac:dyDescent="0.25">
      <c r="A33" s="59"/>
      <c r="B33" s="24" t="s">
        <v>26</v>
      </c>
      <c r="C33" s="21" t="s">
        <v>206</v>
      </c>
      <c r="D33" s="27" t="s">
        <v>19</v>
      </c>
      <c r="E33" s="39">
        <v>1</v>
      </c>
      <c r="F33" s="56"/>
      <c r="G33" s="126"/>
      <c r="H33" s="60"/>
      <c r="I33" s="41"/>
    </row>
    <row r="34" spans="1:13" x14ac:dyDescent="0.25">
      <c r="A34" s="59"/>
      <c r="B34" s="131" t="s">
        <v>100</v>
      </c>
      <c r="C34" s="21" t="s">
        <v>203</v>
      </c>
      <c r="D34" s="33"/>
      <c r="E34" s="39">
        <v>1.5</v>
      </c>
      <c r="F34" s="19"/>
      <c r="G34" s="20"/>
      <c r="H34" s="60"/>
      <c r="I34" s="41"/>
      <c r="L34" s="4"/>
    </row>
    <row r="35" spans="1:13" x14ac:dyDescent="0.25">
      <c r="A35" s="59"/>
      <c r="B35" s="24" t="s">
        <v>5</v>
      </c>
      <c r="C35" s="21" t="s">
        <v>3</v>
      </c>
      <c r="D35" s="27"/>
      <c r="E35" s="39">
        <v>1.35</v>
      </c>
      <c r="F35" s="383"/>
      <c r="G35" s="20"/>
      <c r="H35" s="60"/>
      <c r="I35" s="41"/>
    </row>
    <row r="36" spans="1:13" x14ac:dyDescent="0.25">
      <c r="A36" s="59"/>
      <c r="B36" s="24" t="s">
        <v>46</v>
      </c>
      <c r="C36" s="21" t="s">
        <v>1</v>
      </c>
      <c r="D36" s="33"/>
      <c r="E36" s="39">
        <v>1.3</v>
      </c>
      <c r="F36" s="19"/>
      <c r="G36" s="20"/>
      <c r="H36" s="60"/>
      <c r="M36" s="4"/>
    </row>
    <row r="37" spans="1:13" x14ac:dyDescent="0.25">
      <c r="A37" s="59"/>
      <c r="B37" s="24" t="s">
        <v>28</v>
      </c>
      <c r="C37" s="21" t="s">
        <v>206</v>
      </c>
      <c r="D37" s="27" t="s">
        <v>25</v>
      </c>
      <c r="E37" s="39">
        <v>1</v>
      </c>
      <c r="F37" s="19"/>
      <c r="G37" s="20"/>
      <c r="H37" s="60"/>
      <c r="I37" s="41"/>
    </row>
    <row r="38" spans="1:13" x14ac:dyDescent="0.25">
      <c r="A38" s="59"/>
      <c r="B38" s="24" t="s">
        <v>4</v>
      </c>
      <c r="C38" s="21" t="s">
        <v>206</v>
      </c>
      <c r="D38" s="27" t="s">
        <v>19</v>
      </c>
      <c r="E38" s="39">
        <v>1</v>
      </c>
      <c r="F38" s="19"/>
      <c r="G38" s="20"/>
      <c r="H38" s="60"/>
      <c r="I38" s="41"/>
    </row>
    <row r="39" spans="1:13" x14ac:dyDescent="0.25">
      <c r="A39" s="59"/>
      <c r="B39" s="24" t="s">
        <v>29</v>
      </c>
      <c r="C39" s="49" t="s">
        <v>292</v>
      </c>
      <c r="D39" s="27" t="s">
        <v>32</v>
      </c>
      <c r="E39" s="39">
        <v>1.3</v>
      </c>
      <c r="F39" s="19"/>
      <c r="G39" s="20"/>
      <c r="H39" s="60"/>
      <c r="I39" s="41"/>
    </row>
    <row r="40" spans="1:13" x14ac:dyDescent="0.25">
      <c r="A40" s="59"/>
      <c r="B40" s="24" t="s">
        <v>31</v>
      </c>
      <c r="C40" s="21" t="s">
        <v>206</v>
      </c>
      <c r="D40" s="27" t="s">
        <v>17</v>
      </c>
      <c r="E40" s="39">
        <v>1</v>
      </c>
      <c r="F40" s="19"/>
      <c r="G40" s="20"/>
      <c r="H40" s="60"/>
      <c r="I40" s="41"/>
    </row>
    <row r="41" spans="1:13" x14ac:dyDescent="0.25">
      <c r="A41" s="61"/>
      <c r="B41" s="25" t="s">
        <v>35</v>
      </c>
      <c r="C41" s="38">
        <v>1.6</v>
      </c>
      <c r="D41" s="35" t="s">
        <v>36</v>
      </c>
      <c r="E41" s="40">
        <v>1</v>
      </c>
      <c r="F41" s="22"/>
      <c r="G41" s="23"/>
      <c r="H41" s="62"/>
      <c r="I41" s="41"/>
    </row>
    <row r="42" spans="1:13" ht="18.75" customHeight="1" x14ac:dyDescent="0.25">
      <c r="A42" s="64"/>
      <c r="B42" s="494" t="s">
        <v>20</v>
      </c>
      <c r="C42" s="96"/>
      <c r="D42" s="96"/>
      <c r="E42" s="97"/>
      <c r="F42" s="7"/>
      <c r="G42" s="380">
        <f>G10+SUM(G8:G9)*E43*E44*E45*E46*E47*E48*E49*E50*E51</f>
        <v>1036.9743999999998</v>
      </c>
      <c r="H42" s="379" t="s">
        <v>366</v>
      </c>
      <c r="I42" s="160"/>
      <c r="K42" s="4"/>
    </row>
    <row r="43" spans="1:13" x14ac:dyDescent="0.25">
      <c r="A43" s="59"/>
      <c r="B43" s="24" t="s">
        <v>26</v>
      </c>
      <c r="C43" s="21" t="s">
        <v>288</v>
      </c>
      <c r="D43" s="27" t="s">
        <v>19</v>
      </c>
      <c r="E43" s="39">
        <v>1.4</v>
      </c>
      <c r="F43" s="383"/>
      <c r="G43" s="126"/>
      <c r="H43" s="60"/>
      <c r="I43" s="41"/>
    </row>
    <row r="44" spans="1:13" x14ac:dyDescent="0.25">
      <c r="A44" s="59"/>
      <c r="B44" s="131" t="s">
        <v>100</v>
      </c>
      <c r="C44" s="21" t="s">
        <v>203</v>
      </c>
      <c r="D44" s="33"/>
      <c r="E44" s="39">
        <v>1.5</v>
      </c>
      <c r="F44" s="19"/>
      <c r="G44" s="20"/>
      <c r="H44" s="60"/>
      <c r="I44" s="41"/>
    </row>
    <row r="45" spans="1:13" x14ac:dyDescent="0.25">
      <c r="A45" s="59"/>
      <c r="B45" s="24" t="s">
        <v>5</v>
      </c>
      <c r="C45" s="21" t="s">
        <v>2</v>
      </c>
      <c r="D45" s="27"/>
      <c r="E45" s="39">
        <v>1.25</v>
      </c>
      <c r="F45" s="383"/>
      <c r="G45" s="20"/>
      <c r="H45" s="60"/>
      <c r="I45" s="41"/>
    </row>
    <row r="46" spans="1:13" x14ac:dyDescent="0.25">
      <c r="A46" s="59"/>
      <c r="B46" s="24" t="s">
        <v>46</v>
      </c>
      <c r="C46" s="21" t="s">
        <v>1</v>
      </c>
      <c r="D46" s="33"/>
      <c r="E46" s="39">
        <v>1.3</v>
      </c>
      <c r="F46" s="19"/>
      <c r="G46" s="20"/>
      <c r="H46" s="60"/>
    </row>
    <row r="47" spans="1:13" x14ac:dyDescent="0.25">
      <c r="A47" s="59"/>
      <c r="B47" s="24" t="s">
        <v>28</v>
      </c>
      <c r="C47" s="21" t="s">
        <v>206</v>
      </c>
      <c r="D47" s="27" t="s">
        <v>25</v>
      </c>
      <c r="E47" s="39">
        <v>1</v>
      </c>
      <c r="F47" s="56"/>
      <c r="G47" s="20"/>
      <c r="H47" s="60"/>
    </row>
    <row r="48" spans="1:13" x14ac:dyDescent="0.25">
      <c r="A48" s="59"/>
      <c r="B48" s="24" t="s">
        <v>4</v>
      </c>
      <c r="C48" s="21" t="s">
        <v>206</v>
      </c>
      <c r="D48" s="27" t="s">
        <v>19</v>
      </c>
      <c r="E48" s="39">
        <v>1</v>
      </c>
      <c r="F48" s="19"/>
      <c r="G48" s="20"/>
      <c r="H48" s="60"/>
    </row>
    <row r="49" spans="1:15" x14ac:dyDescent="0.25">
      <c r="A49" s="59"/>
      <c r="B49" s="24" t="s">
        <v>29</v>
      </c>
      <c r="C49" s="49" t="s">
        <v>293</v>
      </c>
      <c r="D49" s="27" t="s">
        <v>32</v>
      </c>
      <c r="E49" s="39">
        <v>1.6</v>
      </c>
      <c r="F49" s="19"/>
      <c r="G49" s="20"/>
      <c r="H49" s="60"/>
    </row>
    <row r="50" spans="1:15" x14ac:dyDescent="0.25">
      <c r="A50" s="59"/>
      <c r="B50" s="24" t="s">
        <v>31</v>
      </c>
      <c r="C50" s="21" t="s">
        <v>206</v>
      </c>
      <c r="D50" s="27" t="s">
        <v>17</v>
      </c>
      <c r="E50" s="39">
        <v>1</v>
      </c>
      <c r="F50" s="19"/>
      <c r="G50" s="20"/>
      <c r="H50" s="60"/>
    </row>
    <row r="51" spans="1:15" ht="13.8" thickBot="1" x14ac:dyDescent="0.3">
      <c r="A51" s="65"/>
      <c r="B51" s="164" t="s">
        <v>35</v>
      </c>
      <c r="C51" s="66">
        <v>1.2</v>
      </c>
      <c r="D51" s="67" t="s">
        <v>36</v>
      </c>
      <c r="E51" s="68">
        <v>1.2</v>
      </c>
      <c r="F51" s="112"/>
      <c r="G51" s="70"/>
      <c r="H51" s="71"/>
    </row>
    <row r="52" spans="1:15" x14ac:dyDescent="0.25">
      <c r="A52" s="7"/>
      <c r="B52" s="8"/>
      <c r="C52" s="9"/>
      <c r="D52" s="10"/>
      <c r="E52" s="6"/>
      <c r="F52" s="9"/>
      <c r="G52" s="11"/>
      <c r="H52" s="12"/>
    </row>
    <row r="53" spans="1:15" ht="11.25" customHeight="1" x14ac:dyDescent="0.25">
      <c r="B53" s="41"/>
    </row>
    <row r="54" spans="1:15" ht="12.75" customHeight="1" x14ac:dyDescent="0.25">
      <c r="A54" s="412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pans="1:15" x14ac:dyDescent="0.25">
      <c r="A55" s="414" t="s">
        <v>348</v>
      </c>
      <c r="N55" s="414"/>
      <c r="O55" s="493" t="s">
        <v>384</v>
      </c>
    </row>
  </sheetData>
  <sheetProtection sheet="1" objects="1" scenarios="1" selectLockedCells="1"/>
  <customSheetViews>
    <customSheetView guid="{53577D95-2C63-4AAC-BA60-521614B920FC}" scale="90" showPageBreaks="1" showGridLines="0" showRowCol="0" fitToPage="1" printArea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8" scale="83" orientation="landscape" r:id="rId1"/>
    </customSheetView>
    <customSheetView guid="{BCF61E25-243C-4CAA-8913-0F558945A257}" scale="90" showGridLines="0" showRowCol="0" fitToPage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8" scale="83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8" scale="83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Q58"/>
  <sheetViews>
    <sheetView showGridLines="0" showRowColHeaders="0" topLeftCell="A35" zoomScale="90" zoomScaleNormal="90" workbookViewId="0">
      <selection activeCell="O58" sqref="O58"/>
    </sheetView>
  </sheetViews>
  <sheetFormatPr baseColWidth="10" defaultRowHeight="13.2" x14ac:dyDescent="0.25"/>
  <cols>
    <col min="1" max="1" width="4.6640625" customWidth="1"/>
    <col min="2" max="2" width="26.6640625" customWidth="1"/>
    <col min="3" max="3" width="12.44140625" customWidth="1"/>
    <col min="4" max="4" width="6.33203125" customWidth="1"/>
    <col min="5" max="5" width="8.88671875" customWidth="1"/>
    <col min="6" max="6" width="5.44140625" customWidth="1"/>
    <col min="7" max="7" width="15.33203125" customWidth="1"/>
    <col min="8" max="8" width="9.33203125" customWidth="1"/>
    <col min="9" max="9" width="7.6640625" customWidth="1"/>
  </cols>
  <sheetData>
    <row r="1" spans="1:17" ht="18" customHeight="1" x14ac:dyDescent="0.25">
      <c r="A1" s="417" t="s">
        <v>89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7" ht="18.75" customHeight="1" x14ac:dyDescent="0.25">
      <c r="A2" s="212"/>
      <c r="B2" s="399" t="s">
        <v>207</v>
      </c>
      <c r="C2" s="400"/>
      <c r="D2" s="400"/>
      <c r="E2" s="218"/>
      <c r="F2" s="214"/>
      <c r="G2" s="422" t="s">
        <v>92</v>
      </c>
      <c r="H2" s="253" t="s">
        <v>73</v>
      </c>
    </row>
    <row r="3" spans="1:17" ht="15" customHeight="1" x14ac:dyDescent="0.25">
      <c r="A3" s="212"/>
      <c r="B3" s="399" t="s">
        <v>199</v>
      </c>
      <c r="C3" s="400"/>
      <c r="D3" s="400"/>
      <c r="E3" s="218"/>
      <c r="F3" s="214"/>
      <c r="G3" s="235" t="s">
        <v>93</v>
      </c>
      <c r="H3" s="253" t="s">
        <v>94</v>
      </c>
    </row>
    <row r="4" spans="1:17" ht="15" customHeight="1" x14ac:dyDescent="0.25">
      <c r="A4" s="212"/>
      <c r="B4" s="399"/>
      <c r="C4" s="400"/>
      <c r="D4" s="400"/>
      <c r="E4" s="218"/>
      <c r="F4" s="214"/>
      <c r="G4" s="235" t="s">
        <v>95</v>
      </c>
      <c r="H4" s="253" t="s">
        <v>96</v>
      </c>
    </row>
    <row r="5" spans="1:17" ht="15.75" customHeight="1" x14ac:dyDescent="0.25">
      <c r="A5" s="212"/>
      <c r="B5" s="217"/>
      <c r="C5" s="214"/>
      <c r="D5" s="214"/>
      <c r="E5" s="218"/>
      <c r="F5" s="214"/>
      <c r="G5" s="235" t="s">
        <v>97</v>
      </c>
      <c r="H5" s="253" t="s">
        <v>98</v>
      </c>
    </row>
    <row r="6" spans="1:17" s="410" customFormat="1" ht="18.75" customHeight="1" x14ac:dyDescent="0.25">
      <c r="A6" s="451"/>
      <c r="B6" s="452"/>
      <c r="C6" s="453"/>
      <c r="D6" s="453"/>
      <c r="E6" s="454"/>
      <c r="F6" s="454"/>
      <c r="G6" s="447" t="s">
        <v>90</v>
      </c>
      <c r="H6" s="448" t="s">
        <v>91</v>
      </c>
    </row>
    <row r="7" spans="1:17" s="410" customFormat="1" ht="21" customHeight="1" x14ac:dyDescent="0.25">
      <c r="A7" s="409"/>
      <c r="B7" s="409"/>
      <c r="C7" s="409"/>
      <c r="D7" s="409"/>
      <c r="E7" s="409"/>
      <c r="F7" s="409"/>
      <c r="G7" s="405" t="s">
        <v>368</v>
      </c>
      <c r="H7" s="409"/>
    </row>
    <row r="8" spans="1:17" s="410" customFormat="1" ht="26.25" customHeight="1" thickBot="1" x14ac:dyDescent="0.3">
      <c r="A8" s="409"/>
      <c r="B8" s="409"/>
      <c r="C8" s="409"/>
      <c r="D8" s="409"/>
      <c r="E8" s="409"/>
      <c r="F8" s="409"/>
      <c r="G8" s="405" t="s">
        <v>244</v>
      </c>
      <c r="H8" s="409"/>
    </row>
    <row r="9" spans="1:17" x14ac:dyDescent="0.25">
      <c r="A9" s="237"/>
      <c r="B9" s="238" t="s">
        <v>382</v>
      </c>
      <c r="C9" s="239">
        <v>1.3</v>
      </c>
      <c r="D9" s="238" t="s">
        <v>13</v>
      </c>
      <c r="E9" s="242">
        <v>20</v>
      </c>
      <c r="F9" s="241" t="s">
        <v>14</v>
      </c>
      <c r="G9" s="242">
        <f>E9*C9</f>
        <v>26</v>
      </c>
      <c r="H9" s="243" t="s">
        <v>14</v>
      </c>
      <c r="I9" s="15"/>
      <c r="J9" s="51"/>
      <c r="K9" s="51"/>
      <c r="L9" s="51"/>
      <c r="M9" s="51"/>
      <c r="N9" s="51"/>
      <c r="O9" s="51"/>
      <c r="P9" s="51"/>
      <c r="Q9" s="51"/>
    </row>
    <row r="10" spans="1:17" x14ac:dyDescent="0.25">
      <c r="A10" s="244"/>
      <c r="B10" s="223" t="s">
        <v>380</v>
      </c>
      <c r="C10" s="245">
        <v>1.1000000000000001</v>
      </c>
      <c r="D10" s="233" t="s">
        <v>13</v>
      </c>
      <c r="E10" s="248">
        <v>24</v>
      </c>
      <c r="F10" s="247" t="s">
        <v>14</v>
      </c>
      <c r="G10" s="248">
        <f>E10*C10</f>
        <v>26.400000000000002</v>
      </c>
      <c r="H10" s="249" t="s">
        <v>14</v>
      </c>
      <c r="J10" s="51"/>
      <c r="K10" s="51"/>
      <c r="L10" s="51"/>
      <c r="M10" s="51"/>
      <c r="N10" s="51"/>
      <c r="O10" s="51"/>
      <c r="P10" s="51"/>
      <c r="Q10" s="51"/>
    </row>
    <row r="11" spans="1:17" x14ac:dyDescent="0.25">
      <c r="A11" s="244"/>
      <c r="B11" s="223" t="s">
        <v>87</v>
      </c>
      <c r="C11" s="245">
        <v>1.1499999999999999</v>
      </c>
      <c r="D11" s="233" t="s">
        <v>13</v>
      </c>
      <c r="E11" s="248">
        <v>37.32</v>
      </c>
      <c r="F11" s="230" t="s">
        <v>14</v>
      </c>
      <c r="G11" s="250">
        <f>+E11*C11</f>
        <v>42.917999999999999</v>
      </c>
      <c r="H11" s="271" t="s">
        <v>14</v>
      </c>
      <c r="J11" s="51"/>
      <c r="K11" s="51"/>
      <c r="L11" s="51"/>
      <c r="M11" s="51"/>
      <c r="N11" s="51"/>
      <c r="O11" s="51"/>
      <c r="P11" s="51"/>
      <c r="Q11" s="51"/>
    </row>
    <row r="12" spans="1:17" s="410" customFormat="1" ht="20.25" customHeight="1" x14ac:dyDescent="0.25">
      <c r="A12" s="431"/>
      <c r="B12" s="432"/>
      <c r="C12" s="433"/>
      <c r="D12" s="434"/>
      <c r="E12" s="435"/>
      <c r="F12" s="439"/>
      <c r="G12" s="437">
        <f>SUM(G9:G11)</f>
        <v>95.318000000000012</v>
      </c>
      <c r="H12" s="438" t="s">
        <v>366</v>
      </c>
      <c r="J12" s="440"/>
      <c r="K12" s="441"/>
      <c r="L12" s="441"/>
      <c r="M12" s="441"/>
      <c r="N12" s="441"/>
      <c r="O12" s="441"/>
      <c r="P12" s="441"/>
      <c r="Q12" s="441"/>
    </row>
    <row r="13" spans="1:17" s="1" customFormat="1" ht="17.25" customHeight="1" x14ac:dyDescent="0.25">
      <c r="A13" s="59"/>
      <c r="B13" s="496" t="s">
        <v>278</v>
      </c>
      <c r="C13" s="17"/>
      <c r="D13" s="17"/>
      <c r="E13" s="18"/>
      <c r="F13" s="19"/>
      <c r="G13" s="154">
        <f>+G12*E14*E15*E16*E17*E18*E19*E20*E21*E22</f>
        <v>95.318000000000012</v>
      </c>
      <c r="H13" s="379" t="s">
        <v>366</v>
      </c>
      <c r="I13" s="161"/>
      <c r="J13" s="51"/>
      <c r="K13" s="51"/>
      <c r="L13" s="51"/>
      <c r="M13" s="51"/>
      <c r="N13" s="51"/>
      <c r="O13" s="51"/>
      <c r="P13" s="51"/>
      <c r="Q13" s="51"/>
    </row>
    <row r="14" spans="1:17" x14ac:dyDescent="0.25">
      <c r="A14" s="59"/>
      <c r="B14" s="131" t="s">
        <v>26</v>
      </c>
      <c r="C14" s="21" t="s">
        <v>206</v>
      </c>
      <c r="D14" s="33" t="s">
        <v>19</v>
      </c>
      <c r="E14" s="18">
        <v>1</v>
      </c>
      <c r="F14" s="19"/>
      <c r="G14" s="57"/>
      <c r="H14" s="60"/>
      <c r="J14" s="51"/>
      <c r="K14" s="51"/>
      <c r="L14" s="51"/>
      <c r="M14" s="51"/>
      <c r="N14" s="51"/>
      <c r="O14" s="51"/>
      <c r="P14" s="51"/>
      <c r="Q14" s="51"/>
    </row>
    <row r="15" spans="1:17" x14ac:dyDescent="0.25">
      <c r="A15" s="59"/>
      <c r="B15" s="24" t="s">
        <v>100</v>
      </c>
      <c r="C15" s="21" t="s">
        <v>206</v>
      </c>
      <c r="D15" s="33"/>
      <c r="E15" s="39">
        <v>1</v>
      </c>
      <c r="F15" s="39"/>
      <c r="G15" s="20"/>
      <c r="H15" s="60"/>
      <c r="I15" s="41"/>
      <c r="J15" s="51"/>
      <c r="K15" s="51"/>
      <c r="L15" s="51"/>
      <c r="M15" s="51"/>
      <c r="N15" s="51"/>
      <c r="O15" s="51"/>
      <c r="P15" s="51"/>
      <c r="Q15" s="51"/>
    </row>
    <row r="16" spans="1:17" x14ac:dyDescent="0.25">
      <c r="A16" s="59"/>
      <c r="B16" s="131" t="s">
        <v>5</v>
      </c>
      <c r="C16" s="21" t="s">
        <v>206</v>
      </c>
      <c r="D16" s="33"/>
      <c r="E16" s="39">
        <v>1</v>
      </c>
      <c r="F16" s="19"/>
      <c r="G16" s="20"/>
      <c r="H16" s="60"/>
      <c r="I16" s="41"/>
      <c r="J16" s="51"/>
      <c r="K16" s="51"/>
      <c r="L16" s="51"/>
      <c r="M16" s="51"/>
      <c r="N16" s="51"/>
      <c r="O16" s="51"/>
      <c r="P16" s="51"/>
      <c r="Q16" s="51"/>
    </row>
    <row r="17" spans="1:17" x14ac:dyDescent="0.25">
      <c r="A17" s="59"/>
      <c r="B17" s="24" t="s">
        <v>46</v>
      </c>
      <c r="C17" s="21" t="s">
        <v>206</v>
      </c>
      <c r="D17" s="33"/>
      <c r="E17" s="39">
        <v>1</v>
      </c>
      <c r="F17" s="19"/>
      <c r="G17" s="20"/>
      <c r="H17" s="60"/>
      <c r="J17" s="51"/>
      <c r="K17" s="51"/>
      <c r="L17" s="51"/>
      <c r="M17" s="51"/>
      <c r="N17" s="51"/>
      <c r="O17" s="51"/>
      <c r="P17" s="51"/>
      <c r="Q17" s="51"/>
    </row>
    <row r="18" spans="1:17" x14ac:dyDescent="0.25">
      <c r="A18" s="59"/>
      <c r="B18" s="24" t="s">
        <v>28</v>
      </c>
      <c r="C18" s="21" t="s">
        <v>206</v>
      </c>
      <c r="D18" s="33" t="s">
        <v>25</v>
      </c>
      <c r="E18" s="39">
        <v>1</v>
      </c>
      <c r="F18" s="19"/>
      <c r="G18" s="20"/>
      <c r="H18" s="60"/>
      <c r="J18" s="51"/>
      <c r="K18" s="51"/>
      <c r="L18" s="51"/>
      <c r="M18" s="51"/>
      <c r="N18" s="51"/>
      <c r="O18" s="51"/>
      <c r="P18" s="51"/>
      <c r="Q18" s="51"/>
    </row>
    <row r="19" spans="1:17" x14ac:dyDescent="0.25">
      <c r="A19" s="59"/>
      <c r="B19" s="24" t="s">
        <v>4</v>
      </c>
      <c r="C19" s="21" t="s">
        <v>206</v>
      </c>
      <c r="D19" s="33" t="s">
        <v>19</v>
      </c>
      <c r="E19" s="39">
        <v>1</v>
      </c>
      <c r="F19" s="19"/>
      <c r="G19" s="20"/>
      <c r="H19" s="60"/>
      <c r="J19" s="51"/>
      <c r="K19" s="51"/>
      <c r="L19" s="51"/>
      <c r="M19" s="51"/>
      <c r="N19" s="51"/>
      <c r="O19" s="51"/>
      <c r="P19" s="51"/>
      <c r="Q19" s="51"/>
    </row>
    <row r="20" spans="1:17" x14ac:dyDescent="0.25">
      <c r="A20" s="59"/>
      <c r="B20" s="24" t="s">
        <v>29</v>
      </c>
      <c r="C20" s="49" t="s">
        <v>281</v>
      </c>
      <c r="D20" s="33" t="s">
        <v>32</v>
      </c>
      <c r="E20" s="39">
        <v>1</v>
      </c>
      <c r="F20" s="19"/>
      <c r="G20" s="20"/>
      <c r="H20" s="60"/>
      <c r="I20" s="41"/>
      <c r="J20" s="51"/>
      <c r="K20" s="51"/>
      <c r="L20" s="51"/>
      <c r="M20" s="51"/>
      <c r="N20" s="51"/>
      <c r="O20" s="51"/>
      <c r="P20" s="51"/>
      <c r="Q20" s="51"/>
    </row>
    <row r="21" spans="1:17" x14ac:dyDescent="0.25">
      <c r="A21" s="59"/>
      <c r="B21" s="24" t="s">
        <v>31</v>
      </c>
      <c r="C21" s="21" t="s">
        <v>206</v>
      </c>
      <c r="D21" s="33" t="s">
        <v>17</v>
      </c>
      <c r="E21" s="39">
        <v>1</v>
      </c>
      <c r="F21" s="19"/>
      <c r="G21" s="20"/>
      <c r="H21" s="60"/>
      <c r="J21" s="51"/>
      <c r="K21" s="51"/>
      <c r="L21" s="51"/>
      <c r="M21" s="51"/>
      <c r="N21" s="51"/>
      <c r="O21" s="51"/>
      <c r="P21" s="51"/>
      <c r="Q21" s="51"/>
    </row>
    <row r="22" spans="1:17" x14ac:dyDescent="0.25">
      <c r="A22" s="61"/>
      <c r="B22" s="25" t="s">
        <v>35</v>
      </c>
      <c r="C22" s="38">
        <v>2</v>
      </c>
      <c r="D22" s="35" t="s">
        <v>36</v>
      </c>
      <c r="E22" s="40">
        <v>1</v>
      </c>
      <c r="F22" s="22"/>
      <c r="G22" s="23"/>
      <c r="H22" s="62"/>
      <c r="J22" s="102"/>
      <c r="K22" s="51"/>
      <c r="L22" s="51"/>
      <c r="M22" s="51"/>
      <c r="N22" s="51"/>
      <c r="O22" s="51"/>
      <c r="P22" s="51"/>
      <c r="Q22" s="51"/>
    </row>
    <row r="23" spans="1:17" s="1" customFormat="1" ht="18" customHeight="1" x14ac:dyDescent="0.25">
      <c r="A23" s="59"/>
      <c r="B23" s="495" t="s">
        <v>33</v>
      </c>
      <c r="C23" s="17"/>
      <c r="D23" s="17"/>
      <c r="E23" s="18"/>
      <c r="F23" s="19"/>
      <c r="G23" s="154">
        <f>(SUM(G9:G11))*E24*E25*E26*E27*E28*E29*E30*E31*E32</f>
        <v>100.08390000000001</v>
      </c>
      <c r="H23" s="379" t="s">
        <v>366</v>
      </c>
      <c r="I23" s="161"/>
      <c r="J23" s="51"/>
      <c r="K23" s="51"/>
      <c r="L23" s="51"/>
      <c r="M23" s="51"/>
      <c r="N23" s="51"/>
      <c r="O23" s="51"/>
      <c r="P23" s="51"/>
      <c r="Q23" s="51"/>
    </row>
    <row r="24" spans="1:17" x14ac:dyDescent="0.25">
      <c r="A24" s="59"/>
      <c r="B24" s="131" t="s">
        <v>26</v>
      </c>
      <c r="C24" s="21" t="s">
        <v>206</v>
      </c>
      <c r="D24" s="33" t="s">
        <v>19</v>
      </c>
      <c r="E24" s="18">
        <v>1</v>
      </c>
      <c r="F24" s="19"/>
      <c r="G24" s="57"/>
      <c r="H24" s="60"/>
      <c r="J24" s="51"/>
      <c r="K24" s="51"/>
      <c r="L24" s="51"/>
      <c r="M24" s="51"/>
      <c r="N24" s="51"/>
      <c r="O24" s="51"/>
      <c r="P24" s="51"/>
      <c r="Q24" s="51"/>
    </row>
    <row r="25" spans="1:17" x14ac:dyDescent="0.25">
      <c r="A25" s="59"/>
      <c r="B25" s="24" t="s">
        <v>100</v>
      </c>
      <c r="C25" s="21" t="s">
        <v>206</v>
      </c>
      <c r="D25" s="33"/>
      <c r="E25" s="39">
        <v>1</v>
      </c>
      <c r="F25" s="39"/>
      <c r="G25" s="20"/>
      <c r="H25" s="60"/>
      <c r="I25" s="41"/>
      <c r="J25" s="51"/>
      <c r="K25" s="51"/>
      <c r="L25" s="51"/>
      <c r="M25" s="51"/>
      <c r="N25" s="51"/>
      <c r="O25" s="51"/>
      <c r="P25" s="51"/>
      <c r="Q25" s="51"/>
    </row>
    <row r="26" spans="1:17" x14ac:dyDescent="0.25">
      <c r="A26" s="59"/>
      <c r="B26" s="131" t="s">
        <v>5</v>
      </c>
      <c r="C26" s="21" t="s">
        <v>206</v>
      </c>
      <c r="D26" s="33"/>
      <c r="E26" s="39">
        <v>1</v>
      </c>
      <c r="F26" s="19"/>
      <c r="G26" s="20"/>
      <c r="H26" s="60"/>
      <c r="I26" s="41"/>
      <c r="J26" s="51"/>
      <c r="K26" s="51"/>
      <c r="L26" s="51"/>
      <c r="M26" s="51"/>
      <c r="N26" s="24"/>
      <c r="O26" s="21"/>
      <c r="P26" s="33"/>
      <c r="Q26" s="39"/>
    </row>
    <row r="27" spans="1:17" x14ac:dyDescent="0.25">
      <c r="A27" s="59"/>
      <c r="B27" s="24" t="s">
        <v>46</v>
      </c>
      <c r="C27" s="21" t="s">
        <v>206</v>
      </c>
      <c r="D27" s="33"/>
      <c r="E27" s="39">
        <v>1</v>
      </c>
      <c r="F27" s="19"/>
      <c r="G27" s="20"/>
      <c r="H27" s="60"/>
      <c r="J27" s="51"/>
      <c r="K27" s="51"/>
      <c r="L27" s="51"/>
      <c r="M27" s="51"/>
      <c r="N27" s="24"/>
      <c r="O27" s="21"/>
      <c r="P27" s="33"/>
      <c r="Q27" s="39"/>
    </row>
    <row r="28" spans="1:17" x14ac:dyDescent="0.25">
      <c r="A28" s="59"/>
      <c r="B28" s="24" t="s">
        <v>28</v>
      </c>
      <c r="C28" s="21" t="s">
        <v>206</v>
      </c>
      <c r="D28" s="33" t="s">
        <v>25</v>
      </c>
      <c r="E28" s="39">
        <v>1</v>
      </c>
      <c r="F28" s="19"/>
      <c r="G28" s="20"/>
      <c r="H28" s="60"/>
      <c r="J28" s="51"/>
      <c r="K28" s="51"/>
      <c r="L28" s="51"/>
      <c r="M28" s="51"/>
      <c r="N28" s="24"/>
      <c r="O28" s="21"/>
      <c r="P28" s="33"/>
      <c r="Q28" s="39"/>
    </row>
    <row r="29" spans="1:17" x14ac:dyDescent="0.25">
      <c r="A29" s="59"/>
      <c r="B29" s="24" t="s">
        <v>4</v>
      </c>
      <c r="C29" s="21" t="s">
        <v>206</v>
      </c>
      <c r="D29" s="33" t="s">
        <v>19</v>
      </c>
      <c r="E29" s="39">
        <v>1</v>
      </c>
      <c r="F29" s="19"/>
      <c r="G29" s="20"/>
      <c r="H29" s="60"/>
      <c r="J29" s="51"/>
      <c r="K29" s="51"/>
      <c r="L29" s="51"/>
      <c r="M29" s="51"/>
      <c r="N29" s="24"/>
      <c r="O29" s="21"/>
      <c r="P29" s="33"/>
      <c r="Q29" s="39"/>
    </row>
    <row r="30" spans="1:17" x14ac:dyDescent="0.25">
      <c r="A30" s="59"/>
      <c r="B30" s="24" t="s">
        <v>29</v>
      </c>
      <c r="C30" s="49" t="s">
        <v>109</v>
      </c>
      <c r="D30" s="33" t="s">
        <v>32</v>
      </c>
      <c r="E30" s="39">
        <v>1.05</v>
      </c>
      <c r="F30" s="19"/>
      <c r="G30" s="20"/>
      <c r="H30" s="60"/>
      <c r="I30" s="41"/>
      <c r="J30" s="51"/>
      <c r="K30" s="51"/>
      <c r="L30" s="51"/>
      <c r="M30" s="51"/>
      <c r="N30" s="24"/>
      <c r="O30" s="49"/>
      <c r="P30" s="33"/>
      <c r="Q30" s="39"/>
    </row>
    <row r="31" spans="1:17" x14ac:dyDescent="0.25">
      <c r="A31" s="59"/>
      <c r="B31" s="24" t="s">
        <v>31</v>
      </c>
      <c r="C31" s="21" t="s">
        <v>206</v>
      </c>
      <c r="D31" s="33" t="s">
        <v>17</v>
      </c>
      <c r="E31" s="39">
        <v>1</v>
      </c>
      <c r="F31" s="19"/>
      <c r="G31" s="20"/>
      <c r="H31" s="60"/>
      <c r="J31" s="51"/>
      <c r="K31" s="51"/>
      <c r="L31" s="51"/>
      <c r="M31" s="51"/>
      <c r="N31" s="24"/>
      <c r="O31" s="21"/>
      <c r="P31" s="33"/>
      <c r="Q31" s="39"/>
    </row>
    <row r="32" spans="1:17" x14ac:dyDescent="0.25">
      <c r="A32" s="61"/>
      <c r="B32" s="25" t="s">
        <v>35</v>
      </c>
      <c r="C32" s="38">
        <v>2</v>
      </c>
      <c r="D32" s="35" t="s">
        <v>36</v>
      </c>
      <c r="E32" s="40">
        <v>1</v>
      </c>
      <c r="F32" s="22"/>
      <c r="G32" s="23"/>
      <c r="H32" s="62"/>
      <c r="N32" s="24"/>
      <c r="O32" s="21"/>
      <c r="P32" s="33"/>
      <c r="Q32" s="39"/>
    </row>
    <row r="33" spans="1:17" ht="17.25" customHeight="1" x14ac:dyDescent="0.25">
      <c r="A33" s="63"/>
      <c r="B33" s="127" t="s">
        <v>6</v>
      </c>
      <c r="C33" s="21"/>
      <c r="D33" s="21"/>
      <c r="E33" s="39"/>
      <c r="F33" s="7"/>
      <c r="G33" s="380">
        <f>+G12*E34*E35*E36*E37*E38*E40*E39*E41*E42</f>
        <v>568.24778880000019</v>
      </c>
      <c r="H33" s="379" t="s">
        <v>366</v>
      </c>
      <c r="I33" s="161"/>
      <c r="N33" s="50"/>
      <c r="O33" s="21"/>
      <c r="P33" s="21"/>
      <c r="Q33" s="39"/>
    </row>
    <row r="34" spans="1:17" x14ac:dyDescent="0.25">
      <c r="A34" s="59"/>
      <c r="B34" s="131" t="s">
        <v>26</v>
      </c>
      <c r="C34" s="21" t="s">
        <v>206</v>
      </c>
      <c r="D34" s="27" t="s">
        <v>19</v>
      </c>
      <c r="E34" s="39">
        <v>1</v>
      </c>
      <c r="F34" s="19"/>
      <c r="G34" s="57"/>
      <c r="H34" s="60"/>
      <c r="I34" s="14"/>
      <c r="N34" s="24"/>
      <c r="O34" s="21"/>
      <c r="P34" s="33"/>
      <c r="Q34" s="39"/>
    </row>
    <row r="35" spans="1:17" x14ac:dyDescent="0.25">
      <c r="A35" s="59"/>
      <c r="B35" s="24" t="s">
        <v>100</v>
      </c>
      <c r="C35" s="21" t="s">
        <v>203</v>
      </c>
      <c r="D35" s="27"/>
      <c r="E35" s="39">
        <v>1.5</v>
      </c>
      <c r="F35" s="19"/>
      <c r="G35" s="20"/>
      <c r="H35" s="60"/>
      <c r="I35" s="41"/>
      <c r="N35" s="24"/>
      <c r="O35" s="21"/>
      <c r="P35" s="27"/>
      <c r="Q35" s="39"/>
    </row>
    <row r="36" spans="1:17" x14ac:dyDescent="0.25">
      <c r="A36" s="59"/>
      <c r="B36" s="131" t="s">
        <v>5</v>
      </c>
      <c r="C36" s="21" t="s">
        <v>2</v>
      </c>
      <c r="D36" s="27"/>
      <c r="E36" s="39">
        <v>1.6</v>
      </c>
      <c r="F36" s="19"/>
      <c r="G36" s="20"/>
      <c r="H36" s="60"/>
      <c r="I36" s="44"/>
      <c r="J36" s="72"/>
      <c r="K36" s="72"/>
      <c r="L36" s="72"/>
      <c r="N36" s="24"/>
      <c r="O36" s="21"/>
      <c r="P36" s="27"/>
      <c r="Q36" s="39"/>
    </row>
    <row r="37" spans="1:17" x14ac:dyDescent="0.25">
      <c r="A37" s="59"/>
      <c r="B37" s="24" t="s">
        <v>46</v>
      </c>
      <c r="C37" s="21" t="s">
        <v>164</v>
      </c>
      <c r="D37" s="33"/>
      <c r="E37" s="39">
        <v>1.6</v>
      </c>
      <c r="F37" s="39"/>
      <c r="G37" s="20"/>
      <c r="H37" s="60"/>
      <c r="I37" s="44"/>
      <c r="J37" s="72"/>
      <c r="K37" s="72"/>
      <c r="L37" s="72"/>
      <c r="N37" s="24"/>
      <c r="O37" s="21"/>
      <c r="P37" s="33"/>
      <c r="Q37" s="39"/>
    </row>
    <row r="38" spans="1:17" x14ac:dyDescent="0.25">
      <c r="A38" s="59"/>
      <c r="B38" s="24" t="s">
        <v>28</v>
      </c>
      <c r="C38" s="21" t="s">
        <v>206</v>
      </c>
      <c r="D38" s="27" t="s">
        <v>25</v>
      </c>
      <c r="E38" s="39">
        <v>1</v>
      </c>
      <c r="F38" s="19"/>
      <c r="G38" s="20"/>
      <c r="H38" s="60"/>
      <c r="I38" s="72"/>
      <c r="J38" s="72"/>
      <c r="K38" s="72"/>
      <c r="L38" s="72"/>
      <c r="N38" s="24"/>
      <c r="O38" s="21"/>
      <c r="P38" s="33"/>
      <c r="Q38" s="39"/>
    </row>
    <row r="39" spans="1:17" x14ac:dyDescent="0.25">
      <c r="A39" s="59"/>
      <c r="B39" s="24" t="s">
        <v>4</v>
      </c>
      <c r="C39" s="21" t="s">
        <v>206</v>
      </c>
      <c r="D39" s="27" t="s">
        <v>19</v>
      </c>
      <c r="E39" s="39">
        <v>1</v>
      </c>
      <c r="F39" s="19"/>
      <c r="G39" s="20"/>
      <c r="H39" s="60"/>
      <c r="I39" s="72"/>
      <c r="J39" s="72"/>
      <c r="K39" s="72"/>
      <c r="L39" s="72"/>
      <c r="N39" s="24"/>
      <c r="O39" s="21"/>
      <c r="P39" s="27"/>
      <c r="Q39" s="39"/>
    </row>
    <row r="40" spans="1:17" x14ac:dyDescent="0.25">
      <c r="A40" s="59"/>
      <c r="B40" s="24" t="s">
        <v>29</v>
      </c>
      <c r="C40" s="49" t="s">
        <v>275</v>
      </c>
      <c r="D40" s="27" t="s">
        <v>32</v>
      </c>
      <c r="E40" s="39">
        <v>1.1499999999999999</v>
      </c>
      <c r="F40" s="19"/>
      <c r="G40" s="20"/>
      <c r="H40" s="60"/>
      <c r="I40" s="153"/>
      <c r="J40" s="72"/>
      <c r="K40" s="72"/>
      <c r="L40" s="72"/>
      <c r="N40" s="24"/>
      <c r="O40" s="49"/>
      <c r="P40" s="27"/>
      <c r="Q40" s="39"/>
    </row>
    <row r="41" spans="1:17" x14ac:dyDescent="0.25">
      <c r="A41" s="59"/>
      <c r="B41" s="24" t="s">
        <v>31</v>
      </c>
      <c r="C41" s="21" t="s">
        <v>206</v>
      </c>
      <c r="D41" s="27" t="s">
        <v>17</v>
      </c>
      <c r="E41" s="39">
        <v>1</v>
      </c>
      <c r="F41" s="19"/>
      <c r="G41" s="20"/>
      <c r="H41" s="60"/>
      <c r="I41" s="72"/>
      <c r="J41" s="72"/>
      <c r="K41" s="72"/>
      <c r="L41" s="72"/>
      <c r="N41" s="24"/>
      <c r="O41" s="21"/>
      <c r="P41" s="27"/>
      <c r="Q41" s="39"/>
    </row>
    <row r="42" spans="1:17" x14ac:dyDescent="0.25">
      <c r="A42" s="61"/>
      <c r="B42" s="25" t="s">
        <v>35</v>
      </c>
      <c r="C42" s="38">
        <v>1.6</v>
      </c>
      <c r="D42" s="35" t="s">
        <v>36</v>
      </c>
      <c r="E42" s="40">
        <v>1.35</v>
      </c>
      <c r="F42" s="22"/>
      <c r="G42" s="23"/>
      <c r="H42" s="62"/>
      <c r="I42" s="72"/>
      <c r="J42" s="72"/>
      <c r="K42" s="72"/>
      <c r="L42" s="72"/>
      <c r="N42" s="24"/>
      <c r="O42" s="21"/>
      <c r="P42" s="33"/>
      <c r="Q42" s="39"/>
    </row>
    <row r="43" spans="1:17" ht="18.75" customHeight="1" x14ac:dyDescent="0.25">
      <c r="A43" s="64"/>
      <c r="B43" s="494" t="s">
        <v>20</v>
      </c>
      <c r="C43" s="21"/>
      <c r="D43" s="21"/>
      <c r="E43" s="39"/>
      <c r="F43" s="7"/>
      <c r="G43" s="380">
        <f>+G12*E44*E45*E46*E47*E48*E49*E50*E51*E52</f>
        <v>909.19646208000017</v>
      </c>
      <c r="H43" s="379" t="s">
        <v>366</v>
      </c>
      <c r="I43" s="411"/>
      <c r="J43" s="72"/>
      <c r="K43" s="72"/>
      <c r="L43" s="72"/>
      <c r="N43" s="50"/>
      <c r="O43" s="21"/>
      <c r="P43" s="21"/>
      <c r="Q43" s="39"/>
    </row>
    <row r="44" spans="1:17" x14ac:dyDescent="0.25">
      <c r="A44" s="59"/>
      <c r="B44" s="131" t="s">
        <v>26</v>
      </c>
      <c r="C44" s="21" t="s">
        <v>280</v>
      </c>
      <c r="D44" s="27" t="s">
        <v>19</v>
      </c>
      <c r="E44" s="39">
        <v>1.6</v>
      </c>
      <c r="F44" s="92"/>
      <c r="G44" s="57"/>
      <c r="H44" s="167"/>
      <c r="I44" s="44"/>
      <c r="J44" s="418"/>
      <c r="K44" s="418"/>
      <c r="L44" s="72"/>
      <c r="N44" s="24"/>
      <c r="O44" s="128"/>
      <c r="P44" s="27"/>
      <c r="Q44" s="39"/>
    </row>
    <row r="45" spans="1:17" x14ac:dyDescent="0.25">
      <c r="A45" s="59"/>
      <c r="B45" s="24" t="s">
        <v>100</v>
      </c>
      <c r="C45" s="21" t="s">
        <v>203</v>
      </c>
      <c r="D45" s="27"/>
      <c r="E45" s="39">
        <v>1.5</v>
      </c>
      <c r="F45" s="19"/>
      <c r="G45" s="20"/>
      <c r="H45" s="60"/>
      <c r="I45" s="44"/>
      <c r="J45" s="72"/>
      <c r="K45" s="72"/>
      <c r="L45" s="72"/>
      <c r="N45" s="24"/>
      <c r="O45" s="21"/>
      <c r="P45" s="33"/>
      <c r="Q45" s="39"/>
    </row>
    <row r="46" spans="1:17" x14ac:dyDescent="0.25">
      <c r="A46" s="59"/>
      <c r="B46" s="131" t="s">
        <v>5</v>
      </c>
      <c r="C46" s="21" t="s">
        <v>2</v>
      </c>
      <c r="D46" s="27"/>
      <c r="E46" s="39">
        <v>1.6</v>
      </c>
      <c r="F46" s="19"/>
      <c r="G46" s="20"/>
      <c r="H46" s="60"/>
      <c r="I46" s="44"/>
      <c r="J46" s="72"/>
      <c r="K46" s="72"/>
      <c r="L46" s="72"/>
      <c r="N46" s="24"/>
      <c r="O46" s="21"/>
      <c r="P46" s="33"/>
      <c r="Q46" s="39"/>
    </row>
    <row r="47" spans="1:17" x14ac:dyDescent="0.25">
      <c r="A47" s="59"/>
      <c r="B47" s="24" t="s">
        <v>46</v>
      </c>
      <c r="C47" s="21" t="s">
        <v>0</v>
      </c>
      <c r="D47" s="33"/>
      <c r="E47" s="39">
        <v>1.6</v>
      </c>
      <c r="F47" s="39"/>
      <c r="G47" s="20"/>
      <c r="H47" s="60"/>
      <c r="I47" s="44"/>
      <c r="J47" s="72"/>
      <c r="K47" s="72"/>
      <c r="L47" s="72"/>
      <c r="N47" s="24"/>
      <c r="O47" s="21"/>
      <c r="P47" s="33"/>
      <c r="Q47" s="39"/>
    </row>
    <row r="48" spans="1:17" x14ac:dyDescent="0.25">
      <c r="A48" s="59"/>
      <c r="B48" s="24" t="s">
        <v>28</v>
      </c>
      <c r="C48" s="21" t="s">
        <v>206</v>
      </c>
      <c r="D48" s="27" t="s">
        <v>25</v>
      </c>
      <c r="E48" s="39">
        <v>1</v>
      </c>
      <c r="F48" s="19"/>
      <c r="G48" s="20"/>
      <c r="H48" s="60"/>
      <c r="I48" s="72"/>
      <c r="J48" s="72"/>
      <c r="K48" s="72"/>
      <c r="L48" s="72"/>
      <c r="N48" s="24"/>
      <c r="O48" s="21"/>
      <c r="P48" s="33"/>
      <c r="Q48" s="39"/>
    </row>
    <row r="49" spans="1:17" x14ac:dyDescent="0.25">
      <c r="A49" s="59"/>
      <c r="B49" s="24" t="s">
        <v>4</v>
      </c>
      <c r="C49" s="21" t="s">
        <v>206</v>
      </c>
      <c r="D49" s="27" t="s">
        <v>19</v>
      </c>
      <c r="E49" s="39">
        <v>1</v>
      </c>
      <c r="F49" s="19"/>
      <c r="G49" s="20"/>
      <c r="H49" s="60"/>
      <c r="N49" s="24"/>
      <c r="O49" s="21"/>
      <c r="P49" s="33"/>
      <c r="Q49" s="39"/>
    </row>
    <row r="50" spans="1:17" x14ac:dyDescent="0.25">
      <c r="A50" s="59"/>
      <c r="B50" s="24" t="s">
        <v>29</v>
      </c>
      <c r="C50" s="49" t="s">
        <v>275</v>
      </c>
      <c r="D50" s="27" t="s">
        <v>32</v>
      </c>
      <c r="E50" s="39">
        <v>1.1499999999999999</v>
      </c>
      <c r="F50" s="19"/>
      <c r="G50" s="20"/>
      <c r="H50" s="60"/>
      <c r="I50" s="14"/>
      <c r="N50" s="24"/>
      <c r="O50" s="21"/>
      <c r="P50" s="33"/>
      <c r="Q50" s="39"/>
    </row>
    <row r="51" spans="1:17" x14ac:dyDescent="0.25">
      <c r="A51" s="59"/>
      <c r="B51" s="24" t="s">
        <v>31</v>
      </c>
      <c r="C51" s="21" t="s">
        <v>206</v>
      </c>
      <c r="D51" s="27" t="s">
        <v>17</v>
      </c>
      <c r="E51" s="39">
        <v>1</v>
      </c>
      <c r="F51" s="19"/>
      <c r="G51" s="20"/>
      <c r="H51" s="60"/>
      <c r="N51" s="24"/>
      <c r="O51" s="21"/>
      <c r="P51" s="27"/>
      <c r="Q51" s="39"/>
    </row>
    <row r="52" spans="1:17" ht="13.8" thickBot="1" x14ac:dyDescent="0.3">
      <c r="A52" s="65"/>
      <c r="B52" s="164" t="s">
        <v>35</v>
      </c>
      <c r="C52" s="66">
        <v>1.2</v>
      </c>
      <c r="D52" s="67" t="s">
        <v>36</v>
      </c>
      <c r="E52" s="68">
        <v>1.35</v>
      </c>
      <c r="F52" s="69"/>
      <c r="G52" s="70"/>
      <c r="H52" s="71"/>
      <c r="N52" s="24"/>
      <c r="O52" s="21"/>
      <c r="P52" s="27"/>
      <c r="Q52" s="39"/>
    </row>
    <row r="53" spans="1:17" x14ac:dyDescent="0.25">
      <c r="A53" s="7"/>
      <c r="B53" s="8"/>
      <c r="C53" s="9"/>
      <c r="D53" s="10"/>
      <c r="E53" s="6"/>
      <c r="F53" s="9"/>
      <c r="G53" s="11"/>
      <c r="H53" s="12"/>
      <c r="N53" s="51"/>
      <c r="O53" s="51"/>
      <c r="P53" s="51"/>
      <c r="Q53" s="51"/>
    </row>
    <row r="54" spans="1:17" x14ac:dyDescent="0.25">
      <c r="A54" s="401"/>
      <c r="B54" s="402" t="s">
        <v>355</v>
      </c>
      <c r="C54" s="401"/>
      <c r="D54" s="401"/>
      <c r="E54" s="401"/>
      <c r="F54" s="401"/>
      <c r="G54" s="401"/>
      <c r="H54" s="401"/>
    </row>
    <row r="55" spans="1:17" x14ac:dyDescent="0.25">
      <c r="A55" s="403"/>
      <c r="B55" s="404" t="s">
        <v>101</v>
      </c>
      <c r="C55" s="403"/>
      <c r="D55" s="403"/>
      <c r="E55" s="403"/>
      <c r="F55" s="403"/>
      <c r="G55" s="403"/>
      <c r="H55" s="403"/>
    </row>
    <row r="57" spans="1:17" x14ac:dyDescent="0.25">
      <c r="A57" s="412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</row>
    <row r="58" spans="1:17" x14ac:dyDescent="0.25">
      <c r="A58" s="414" t="s">
        <v>348</v>
      </c>
      <c r="N58" s="414"/>
      <c r="O58" s="493" t="s">
        <v>384</v>
      </c>
    </row>
  </sheetData>
  <sheetProtection sheet="1" objects="1" scenarios="1" selectLockedCells="1"/>
  <customSheetViews>
    <customSheetView guid="{53577D95-2C63-4AAC-BA60-521614B920FC}" scale="90" showPageBreaks="1" showGridLines="0" showRowCol="0" fitToPage="1" printArea="1" topLeftCell="A35">
      <selection activeCell="O58" sqref="O58"/>
      <pageMargins left="0.70866141732283472" right="0.70866141732283472" top="0.78740157480314965" bottom="0.78740157480314965" header="0.31496062992125984" footer="0.31496062992125984"/>
      <pageSetup paperSize="8" scale="74" orientation="landscape" r:id="rId1"/>
    </customSheetView>
    <customSheetView guid="{BCF61E25-243C-4CAA-8913-0F558945A257}" scale="90" showGridLines="0" showRowCol="0" fitToPage="1" topLeftCell="A35">
      <selection activeCell="O58" sqref="O58"/>
      <pageMargins left="0.70866141732283472" right="0.70866141732283472" top="0.78740157480314965" bottom="0.78740157480314965" header="0.31496062992125984" footer="0.31496062992125984"/>
      <pageSetup paperSize="8" scale="74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8" scale="74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0000"/>
    <pageSetUpPr fitToPage="1"/>
  </sheetPr>
  <dimension ref="A1:R56"/>
  <sheetViews>
    <sheetView showGridLines="0" showRowColHeaders="0" zoomScale="90" zoomScaleNormal="90" workbookViewId="0">
      <selection activeCell="O56" sqref="O56"/>
    </sheetView>
  </sheetViews>
  <sheetFormatPr baseColWidth="10" defaultRowHeight="13.2" x14ac:dyDescent="0.25"/>
  <cols>
    <col min="1" max="1" width="4.33203125" customWidth="1"/>
    <col min="2" max="2" width="26.5546875" customWidth="1"/>
    <col min="3" max="3" width="12.109375" bestFit="1" customWidth="1"/>
    <col min="4" max="4" width="4.44140625" customWidth="1"/>
    <col min="5" max="6" width="7.5546875" customWidth="1"/>
    <col min="7" max="7" width="15.44140625" customWidth="1"/>
    <col min="8" max="8" width="9.109375" customWidth="1"/>
    <col min="9" max="9" width="7.6640625" customWidth="1"/>
  </cols>
  <sheetData>
    <row r="1" spans="1:18" ht="18" customHeight="1" x14ac:dyDescent="0.25">
      <c r="A1" s="417" t="s">
        <v>271</v>
      </c>
      <c r="B1" s="209"/>
      <c r="C1" s="209"/>
      <c r="D1" s="209"/>
      <c r="E1" s="210" t="s">
        <v>7</v>
      </c>
      <c r="F1" s="210"/>
      <c r="G1" s="419"/>
      <c r="H1" s="251"/>
      <c r="J1" s="501" t="s">
        <v>370</v>
      </c>
    </row>
    <row r="2" spans="1:18" ht="18" customHeight="1" x14ac:dyDescent="0.25">
      <c r="A2" s="212"/>
      <c r="B2" s="399" t="s">
        <v>102</v>
      </c>
      <c r="C2" s="214"/>
      <c r="D2" s="214"/>
      <c r="E2" s="218"/>
      <c r="F2" s="214"/>
      <c r="G2" s="443" t="s">
        <v>93</v>
      </c>
      <c r="H2" s="253" t="s">
        <v>94</v>
      </c>
    </row>
    <row r="3" spans="1:18" x14ac:dyDescent="0.25">
      <c r="A3" s="212"/>
      <c r="B3" s="217"/>
      <c r="C3" s="214"/>
      <c r="D3" s="214"/>
      <c r="E3" s="218"/>
      <c r="F3" s="214"/>
      <c r="G3" s="235" t="s">
        <v>28</v>
      </c>
      <c r="H3" s="253" t="s">
        <v>103</v>
      </c>
    </row>
    <row r="4" spans="1:18" x14ac:dyDescent="0.25">
      <c r="A4" s="212"/>
      <c r="B4" s="217"/>
      <c r="C4" s="214"/>
      <c r="D4" s="214"/>
      <c r="E4" s="218"/>
      <c r="F4" s="214"/>
      <c r="G4" s="235" t="s">
        <v>92</v>
      </c>
      <c r="H4" s="253" t="s">
        <v>30</v>
      </c>
    </row>
    <row r="5" spans="1:18" x14ac:dyDescent="0.25">
      <c r="A5" s="212"/>
      <c r="B5" s="217"/>
      <c r="C5" s="214"/>
      <c r="D5" s="214"/>
      <c r="E5" s="218"/>
      <c r="F5" s="214"/>
      <c r="G5" s="235" t="s">
        <v>95</v>
      </c>
      <c r="H5" s="253" t="s">
        <v>104</v>
      </c>
    </row>
    <row r="6" spans="1:18" x14ac:dyDescent="0.25">
      <c r="A6" s="226"/>
      <c r="B6" s="228"/>
      <c r="C6" s="229"/>
      <c r="D6" s="229"/>
      <c r="E6" s="230"/>
      <c r="F6" s="230"/>
      <c r="G6" s="236" t="s">
        <v>105</v>
      </c>
      <c r="H6" s="254" t="s">
        <v>106</v>
      </c>
    </row>
    <row r="7" spans="1:18" s="410" customFormat="1" ht="22.5" customHeight="1" x14ac:dyDescent="0.25">
      <c r="A7" s="409"/>
      <c r="B7" s="409"/>
      <c r="C7" s="409"/>
      <c r="D7" s="409"/>
      <c r="E7" s="409"/>
      <c r="F7" s="409"/>
      <c r="G7" s="405" t="s">
        <v>369</v>
      </c>
      <c r="H7" s="409"/>
    </row>
    <row r="8" spans="1:18" s="410" customFormat="1" ht="27" customHeight="1" thickBot="1" x14ac:dyDescent="0.3">
      <c r="A8" s="409"/>
      <c r="B8" s="409"/>
      <c r="C8" s="409"/>
      <c r="D8" s="409"/>
      <c r="E8" s="409"/>
      <c r="F8" s="409"/>
      <c r="G8" s="405" t="s">
        <v>326</v>
      </c>
      <c r="H8" s="409"/>
      <c r="J8" s="442"/>
      <c r="K8" s="442"/>
      <c r="L8" s="442"/>
      <c r="M8" s="442"/>
      <c r="N8" s="442"/>
      <c r="O8" s="442"/>
      <c r="P8" s="442"/>
      <c r="Q8" s="442"/>
      <c r="R8" s="442"/>
    </row>
    <row r="9" spans="1:18" x14ac:dyDescent="0.25">
      <c r="A9" s="237"/>
      <c r="B9" s="238" t="s">
        <v>382</v>
      </c>
      <c r="C9" s="239">
        <v>1</v>
      </c>
      <c r="D9" s="238" t="s">
        <v>13</v>
      </c>
      <c r="E9" s="242">
        <v>20</v>
      </c>
      <c r="F9" s="241" t="s">
        <v>14</v>
      </c>
      <c r="G9" s="242">
        <f>E9*C9</f>
        <v>20</v>
      </c>
      <c r="H9" s="243" t="s">
        <v>14</v>
      </c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244"/>
      <c r="B10" s="223" t="s">
        <v>107</v>
      </c>
      <c r="C10" s="245">
        <v>0.8</v>
      </c>
      <c r="D10" s="233" t="s">
        <v>13</v>
      </c>
      <c r="E10" s="248">
        <v>19</v>
      </c>
      <c r="F10" s="247" t="s">
        <v>14</v>
      </c>
      <c r="G10" s="248">
        <f>E10*C10</f>
        <v>15.200000000000001</v>
      </c>
      <c r="H10" s="249" t="s">
        <v>14</v>
      </c>
      <c r="J10" s="90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244"/>
      <c r="B11" s="223" t="s">
        <v>71</v>
      </c>
      <c r="C11" s="245">
        <v>1</v>
      </c>
      <c r="D11" s="223" t="s">
        <v>13</v>
      </c>
      <c r="E11" s="248">
        <v>37.32</v>
      </c>
      <c r="F11" s="230" t="s">
        <v>14</v>
      </c>
      <c r="G11" s="250">
        <f>E11*C11</f>
        <v>37.32</v>
      </c>
      <c r="H11" s="271" t="s">
        <v>14</v>
      </c>
    </row>
    <row r="12" spans="1:18" s="410" customFormat="1" ht="20.25" customHeight="1" x14ac:dyDescent="0.25">
      <c r="A12" s="431"/>
      <c r="B12" s="432"/>
      <c r="C12" s="433"/>
      <c r="D12" s="434"/>
      <c r="E12" s="435"/>
      <c r="F12" s="439"/>
      <c r="G12" s="437">
        <f>SUM(G9:G11)</f>
        <v>72.52000000000001</v>
      </c>
      <c r="H12" s="438" t="s">
        <v>366</v>
      </c>
    </row>
    <row r="13" spans="1:18" s="1" customFormat="1" ht="18.75" customHeight="1" x14ac:dyDescent="0.25">
      <c r="A13" s="59"/>
      <c r="B13" s="496" t="s">
        <v>278</v>
      </c>
      <c r="C13" s="17"/>
      <c r="D13" s="17"/>
      <c r="E13" s="18"/>
      <c r="F13" s="19"/>
      <c r="G13" s="154">
        <f>+G12*E14*E15*E16*E17*E18*E19*E20*E21*E22</f>
        <v>72.52000000000001</v>
      </c>
      <c r="H13" s="379" t="s">
        <v>366</v>
      </c>
      <c r="I13" s="160"/>
      <c r="J13"/>
      <c r="K13"/>
      <c r="L13"/>
      <c r="M13"/>
      <c r="N13"/>
      <c r="O13"/>
      <c r="P13"/>
      <c r="Q13"/>
    </row>
    <row r="14" spans="1:18" x14ac:dyDescent="0.25">
      <c r="A14" s="59"/>
      <c r="B14" s="131" t="s">
        <v>26</v>
      </c>
      <c r="C14" s="21" t="s">
        <v>206</v>
      </c>
      <c r="D14" s="33" t="s">
        <v>19</v>
      </c>
      <c r="E14" s="39">
        <v>1</v>
      </c>
      <c r="F14" s="19"/>
      <c r="G14" s="20"/>
      <c r="H14" s="60"/>
    </row>
    <row r="15" spans="1:18" x14ac:dyDescent="0.25">
      <c r="A15" s="59"/>
      <c r="B15" s="24" t="s">
        <v>100</v>
      </c>
      <c r="C15" s="21" t="s">
        <v>206</v>
      </c>
      <c r="D15" s="33"/>
      <c r="E15" s="39">
        <v>1</v>
      </c>
      <c r="F15" s="19"/>
      <c r="G15" s="20"/>
      <c r="H15" s="60"/>
      <c r="I15" s="41"/>
    </row>
    <row r="16" spans="1:18" x14ac:dyDescent="0.25">
      <c r="A16" s="59"/>
      <c r="B16" s="131" t="s">
        <v>5</v>
      </c>
      <c r="C16" s="21" t="s">
        <v>206</v>
      </c>
      <c r="D16" s="33"/>
      <c r="E16" s="39">
        <v>1</v>
      </c>
      <c r="F16" s="19"/>
      <c r="G16" s="20"/>
      <c r="H16" s="60"/>
    </row>
    <row r="17" spans="1:17" x14ac:dyDescent="0.25">
      <c r="A17" s="59"/>
      <c r="B17" s="24" t="s">
        <v>46</v>
      </c>
      <c r="C17" s="21" t="s">
        <v>206</v>
      </c>
      <c r="D17" s="33"/>
      <c r="E17" s="39">
        <v>1</v>
      </c>
      <c r="F17" s="19"/>
      <c r="G17" s="20"/>
      <c r="H17" s="60"/>
    </row>
    <row r="18" spans="1:17" x14ac:dyDescent="0.25">
      <c r="A18" s="59"/>
      <c r="B18" s="24" t="s">
        <v>28</v>
      </c>
      <c r="C18" s="21" t="s">
        <v>108</v>
      </c>
      <c r="D18" s="33" t="s">
        <v>25</v>
      </c>
      <c r="E18" s="39">
        <v>1</v>
      </c>
      <c r="F18" s="19"/>
      <c r="G18" s="20"/>
      <c r="H18" s="60"/>
    </row>
    <row r="19" spans="1:17" x14ac:dyDescent="0.25">
      <c r="A19" s="59"/>
      <c r="B19" s="24" t="s">
        <v>4</v>
      </c>
      <c r="C19" s="21" t="s">
        <v>206</v>
      </c>
      <c r="D19" s="33" t="s">
        <v>19</v>
      </c>
      <c r="E19" s="39">
        <v>1</v>
      </c>
      <c r="F19" s="19"/>
      <c r="G19" s="20"/>
      <c r="H19" s="60"/>
      <c r="J19" s="41"/>
    </row>
    <row r="20" spans="1:17" x14ac:dyDescent="0.25">
      <c r="A20" s="59"/>
      <c r="B20" s="24" t="s">
        <v>29</v>
      </c>
      <c r="C20" s="49">
        <v>10</v>
      </c>
      <c r="D20" s="33" t="s">
        <v>32</v>
      </c>
      <c r="E20" s="39">
        <v>1</v>
      </c>
      <c r="F20" s="19"/>
      <c r="G20" s="20"/>
      <c r="H20" s="60"/>
    </row>
    <row r="21" spans="1:17" x14ac:dyDescent="0.25">
      <c r="A21" s="59"/>
      <c r="B21" s="24" t="s">
        <v>31</v>
      </c>
      <c r="C21" s="21" t="s">
        <v>206</v>
      </c>
      <c r="D21" s="33" t="s">
        <v>17</v>
      </c>
      <c r="E21" s="39">
        <v>1</v>
      </c>
      <c r="F21" s="19"/>
      <c r="G21" s="20"/>
      <c r="H21" s="60"/>
    </row>
    <row r="22" spans="1:17" x14ac:dyDescent="0.25">
      <c r="A22" s="61"/>
      <c r="B22" s="25" t="s">
        <v>35</v>
      </c>
      <c r="C22" s="38">
        <v>2.4</v>
      </c>
      <c r="D22" s="35" t="s">
        <v>36</v>
      </c>
      <c r="E22" s="40">
        <v>1</v>
      </c>
      <c r="F22" s="22"/>
      <c r="G22" s="23"/>
      <c r="H22" s="62"/>
    </row>
    <row r="23" spans="1:17" s="1" customFormat="1" ht="19.5" customHeight="1" x14ac:dyDescent="0.25">
      <c r="A23" s="59"/>
      <c r="B23" s="495" t="s">
        <v>33</v>
      </c>
      <c r="C23" s="17"/>
      <c r="D23" s="17"/>
      <c r="E23" s="18"/>
      <c r="F23" s="19"/>
      <c r="G23" s="154">
        <f>(SUM(G9:G11))*E24*E25*E26*E27*E28*E29*E30*E31*E32</f>
        <v>72.52000000000001</v>
      </c>
      <c r="H23" s="379" t="s">
        <v>366</v>
      </c>
      <c r="I23" s="160"/>
      <c r="J23"/>
      <c r="K23"/>
      <c r="L23"/>
      <c r="M23"/>
      <c r="N23"/>
      <c r="O23"/>
      <c r="P23"/>
      <c r="Q23"/>
    </row>
    <row r="24" spans="1:17" x14ac:dyDescent="0.25">
      <c r="A24" s="59"/>
      <c r="B24" s="131" t="s">
        <v>26</v>
      </c>
      <c r="C24" s="21" t="s">
        <v>206</v>
      </c>
      <c r="D24" s="33" t="s">
        <v>19</v>
      </c>
      <c r="E24" s="39">
        <v>1</v>
      </c>
      <c r="F24" s="19"/>
      <c r="G24" s="154"/>
      <c r="H24" s="379"/>
    </row>
    <row r="25" spans="1:17" x14ac:dyDescent="0.25">
      <c r="A25" s="59"/>
      <c r="B25" s="24" t="s">
        <v>100</v>
      </c>
      <c r="C25" s="21" t="s">
        <v>206</v>
      </c>
      <c r="D25" s="33"/>
      <c r="E25" s="39">
        <v>1</v>
      </c>
      <c r="F25" s="39"/>
      <c r="G25" s="20"/>
      <c r="H25" s="60"/>
      <c r="I25" s="41"/>
    </row>
    <row r="26" spans="1:17" x14ac:dyDescent="0.25">
      <c r="A26" s="59"/>
      <c r="B26" s="131" t="s">
        <v>5</v>
      </c>
      <c r="C26" s="21" t="s">
        <v>206</v>
      </c>
      <c r="D26" s="33"/>
      <c r="E26" s="39">
        <v>1</v>
      </c>
      <c r="F26" s="19"/>
      <c r="G26" s="20"/>
      <c r="H26" s="60"/>
    </row>
    <row r="27" spans="1:17" x14ac:dyDescent="0.25">
      <c r="A27" s="59"/>
      <c r="B27" s="24" t="s">
        <v>46</v>
      </c>
      <c r="C27" s="21" t="s">
        <v>206</v>
      </c>
      <c r="D27" s="33"/>
      <c r="E27" s="39">
        <v>1</v>
      </c>
      <c r="F27" s="19"/>
      <c r="G27" s="20"/>
      <c r="H27" s="60"/>
      <c r="J27" s="45"/>
      <c r="K27" s="21"/>
      <c r="L27" s="34"/>
      <c r="M27" s="18"/>
    </row>
    <row r="28" spans="1:17" x14ac:dyDescent="0.25">
      <c r="A28" s="59"/>
      <c r="B28" s="24" t="s">
        <v>28</v>
      </c>
      <c r="C28" s="21" t="s">
        <v>108</v>
      </c>
      <c r="D28" s="33" t="s">
        <v>25</v>
      </c>
      <c r="E28" s="39">
        <v>1</v>
      </c>
      <c r="F28" s="19"/>
      <c r="G28" s="20"/>
      <c r="H28" s="60"/>
      <c r="J28" s="45"/>
      <c r="K28" s="21"/>
      <c r="L28" s="34"/>
      <c r="M28" s="18"/>
    </row>
    <row r="29" spans="1:17" x14ac:dyDescent="0.25">
      <c r="A29" s="59"/>
      <c r="B29" s="24" t="s">
        <v>4</v>
      </c>
      <c r="C29" s="21" t="s">
        <v>206</v>
      </c>
      <c r="D29" s="33" t="s">
        <v>19</v>
      </c>
      <c r="E29" s="39">
        <v>1</v>
      </c>
      <c r="F29" s="19"/>
      <c r="G29" s="20"/>
      <c r="H29" s="60"/>
      <c r="J29" s="24"/>
      <c r="K29" s="28"/>
      <c r="L29" s="33"/>
      <c r="M29" s="18"/>
    </row>
    <row r="30" spans="1:17" x14ac:dyDescent="0.25">
      <c r="A30" s="59"/>
      <c r="B30" s="24" t="s">
        <v>29</v>
      </c>
      <c r="C30" s="49" t="s">
        <v>274</v>
      </c>
      <c r="D30" s="33" t="s">
        <v>32</v>
      </c>
      <c r="E30" s="39">
        <v>1</v>
      </c>
      <c r="F30" s="19"/>
      <c r="G30" s="20"/>
      <c r="H30" s="60"/>
      <c r="J30" s="45"/>
      <c r="K30" s="29"/>
      <c r="L30" s="33"/>
      <c r="M30" s="18"/>
    </row>
    <row r="31" spans="1:17" x14ac:dyDescent="0.25">
      <c r="A31" s="59"/>
      <c r="B31" s="24" t="s">
        <v>31</v>
      </c>
      <c r="C31" s="21" t="s">
        <v>206</v>
      </c>
      <c r="D31" s="33" t="s">
        <v>17</v>
      </c>
      <c r="E31" s="39">
        <v>1</v>
      </c>
      <c r="F31" s="19"/>
      <c r="G31" s="20"/>
      <c r="H31" s="60"/>
      <c r="J31" s="24"/>
      <c r="K31" s="53"/>
      <c r="L31" s="33"/>
      <c r="M31" s="18"/>
    </row>
    <row r="32" spans="1:17" x14ac:dyDescent="0.25">
      <c r="A32" s="61"/>
      <c r="B32" s="25" t="s">
        <v>35</v>
      </c>
      <c r="C32" s="38">
        <v>2.4</v>
      </c>
      <c r="D32" s="35" t="s">
        <v>36</v>
      </c>
      <c r="E32" s="40">
        <v>1</v>
      </c>
      <c r="F32" s="22"/>
      <c r="G32" s="23"/>
      <c r="H32" s="62"/>
      <c r="J32" s="24"/>
      <c r="K32" s="17"/>
      <c r="L32" s="33"/>
      <c r="M32" s="18"/>
    </row>
    <row r="33" spans="1:13" ht="18.75" customHeight="1" x14ac:dyDescent="0.25">
      <c r="A33" s="63"/>
      <c r="B33" s="127" t="s">
        <v>6</v>
      </c>
      <c r="C33" s="21"/>
      <c r="D33" s="21"/>
      <c r="E33" s="39"/>
      <c r="F33" s="7"/>
      <c r="G33" s="380">
        <f>+G12*E34*E35*E36*E37*E38*E39*E40*E41*E42</f>
        <v>468.36316800000009</v>
      </c>
      <c r="H33" s="379" t="s">
        <v>366</v>
      </c>
      <c r="I33" s="160"/>
      <c r="J33" s="50"/>
      <c r="K33" s="17"/>
      <c r="L33" s="17"/>
      <c r="M33" s="18"/>
    </row>
    <row r="34" spans="1:13" x14ac:dyDescent="0.25">
      <c r="A34" s="59"/>
      <c r="B34" s="131" t="s">
        <v>26</v>
      </c>
      <c r="C34" s="21" t="s">
        <v>206</v>
      </c>
      <c r="D34" s="33" t="s">
        <v>19</v>
      </c>
      <c r="E34" s="39">
        <v>1</v>
      </c>
      <c r="F34" s="19"/>
      <c r="G34" s="20"/>
      <c r="H34" s="60"/>
      <c r="I34" s="14"/>
      <c r="J34" s="16"/>
      <c r="K34" s="17"/>
      <c r="L34" s="27"/>
      <c r="M34" s="39"/>
    </row>
    <row r="35" spans="1:13" x14ac:dyDescent="0.25">
      <c r="A35" s="59"/>
      <c r="B35" s="24" t="s">
        <v>100</v>
      </c>
      <c r="C35" s="21" t="s">
        <v>203</v>
      </c>
      <c r="D35" s="27"/>
      <c r="E35" s="39">
        <v>1.5</v>
      </c>
      <c r="F35" s="19"/>
      <c r="G35" s="20"/>
      <c r="H35" s="60"/>
      <c r="I35" s="41"/>
      <c r="J35" s="45"/>
      <c r="K35" s="21"/>
      <c r="L35" s="27"/>
      <c r="M35" s="39"/>
    </row>
    <row r="36" spans="1:13" x14ac:dyDescent="0.25">
      <c r="A36" s="59"/>
      <c r="B36" s="131" t="s">
        <v>5</v>
      </c>
      <c r="C36" s="21" t="s">
        <v>2</v>
      </c>
      <c r="D36" s="27"/>
      <c r="E36" s="39">
        <v>1.6</v>
      </c>
      <c r="F36" s="129"/>
      <c r="G36" s="20"/>
      <c r="H36" s="60"/>
      <c r="I36" s="41"/>
      <c r="J36" s="24"/>
      <c r="K36" s="21"/>
      <c r="L36" s="26"/>
      <c r="M36" s="39"/>
    </row>
    <row r="37" spans="1:13" x14ac:dyDescent="0.25">
      <c r="A37" s="59"/>
      <c r="B37" s="24" t="s">
        <v>46</v>
      </c>
      <c r="C37" s="21" t="s">
        <v>0</v>
      </c>
      <c r="D37" s="33"/>
      <c r="E37" s="39">
        <v>1.8</v>
      </c>
      <c r="F37" s="19"/>
      <c r="G37" s="20"/>
      <c r="H37" s="60"/>
      <c r="I37" s="41"/>
      <c r="J37" s="45"/>
      <c r="K37" s="21"/>
      <c r="L37" s="34"/>
      <c r="M37" s="39"/>
    </row>
    <row r="38" spans="1:13" x14ac:dyDescent="0.25">
      <c r="A38" s="59"/>
      <c r="B38" s="24" t="s">
        <v>28</v>
      </c>
      <c r="C38" s="21" t="s">
        <v>289</v>
      </c>
      <c r="D38" s="33" t="s">
        <v>25</v>
      </c>
      <c r="E38" s="39">
        <v>1.3</v>
      </c>
      <c r="F38" s="19"/>
      <c r="G38" s="20"/>
      <c r="H38" s="60"/>
      <c r="I38" s="41"/>
      <c r="J38" s="45"/>
      <c r="K38" s="21"/>
      <c r="L38" s="34"/>
      <c r="M38" s="18"/>
    </row>
    <row r="39" spans="1:13" x14ac:dyDescent="0.25">
      <c r="A39" s="59"/>
      <c r="B39" s="24" t="s">
        <v>4</v>
      </c>
      <c r="C39" s="21" t="s">
        <v>206</v>
      </c>
      <c r="D39" s="27" t="s">
        <v>19</v>
      </c>
      <c r="E39" s="39">
        <v>1</v>
      </c>
      <c r="F39" s="19"/>
      <c r="G39" s="20"/>
      <c r="H39" s="60"/>
      <c r="I39" s="41"/>
      <c r="J39" s="24"/>
      <c r="K39" s="28"/>
      <c r="L39" s="27"/>
      <c r="M39" s="39"/>
    </row>
    <row r="40" spans="1:13" x14ac:dyDescent="0.25">
      <c r="A40" s="59"/>
      <c r="B40" s="24" t="s">
        <v>29</v>
      </c>
      <c r="C40" s="49" t="s">
        <v>109</v>
      </c>
      <c r="D40" s="27" t="s">
        <v>32</v>
      </c>
      <c r="E40" s="39">
        <v>1.1499999999999999</v>
      </c>
      <c r="F40" s="19"/>
      <c r="G40" s="20"/>
      <c r="H40" s="60"/>
      <c r="I40" s="41"/>
      <c r="J40" s="45"/>
      <c r="K40" s="29"/>
      <c r="L40" s="27"/>
      <c r="M40" s="36"/>
    </row>
    <row r="41" spans="1:13" x14ac:dyDescent="0.25">
      <c r="A41" s="59"/>
      <c r="B41" s="24" t="s">
        <v>31</v>
      </c>
      <c r="C41" s="21" t="s">
        <v>206</v>
      </c>
      <c r="D41" s="27" t="s">
        <v>17</v>
      </c>
      <c r="E41" s="39">
        <v>1</v>
      </c>
      <c r="F41" s="19"/>
      <c r="G41" s="20"/>
      <c r="H41" s="60"/>
      <c r="I41" s="41"/>
      <c r="J41" s="24"/>
      <c r="K41" s="17"/>
      <c r="L41" s="27"/>
      <c r="M41" s="39"/>
    </row>
    <row r="42" spans="1:13" x14ac:dyDescent="0.25">
      <c r="A42" s="61"/>
      <c r="B42" s="25" t="s">
        <v>35</v>
      </c>
      <c r="C42" s="38">
        <v>2.4</v>
      </c>
      <c r="D42" s="35" t="s">
        <v>36</v>
      </c>
      <c r="E42" s="40">
        <v>1</v>
      </c>
      <c r="F42" s="22"/>
      <c r="G42" s="23"/>
      <c r="H42" s="62"/>
      <c r="I42" s="41"/>
      <c r="J42" s="24"/>
      <c r="K42" s="17"/>
      <c r="L42" s="33"/>
      <c r="M42" s="39"/>
    </row>
    <row r="43" spans="1:13" ht="18.75" customHeight="1" x14ac:dyDescent="0.25">
      <c r="A43" s="64"/>
      <c r="B43" s="494" t="s">
        <v>20</v>
      </c>
      <c r="C43" s="21"/>
      <c r="D43" s="21"/>
      <c r="E43" s="39"/>
      <c r="F43" s="7"/>
      <c r="G43" s="380">
        <f>+G12*E44*E45*E46*E47*E48*E49*E50*E51*E52</f>
        <v>488.72678400000007</v>
      </c>
      <c r="H43" s="379" t="s">
        <v>366</v>
      </c>
      <c r="I43" s="160"/>
      <c r="J43" s="50"/>
      <c r="K43" s="17"/>
      <c r="L43" s="17"/>
      <c r="M43" s="39"/>
    </row>
    <row r="44" spans="1:13" x14ac:dyDescent="0.25">
      <c r="A44" s="59"/>
      <c r="B44" s="131" t="s">
        <v>26</v>
      </c>
      <c r="C44" s="128" t="s">
        <v>280</v>
      </c>
      <c r="D44" s="27" t="s">
        <v>19</v>
      </c>
      <c r="E44" s="39">
        <v>1.6</v>
      </c>
      <c r="F44" s="19"/>
      <c r="G44" s="20"/>
      <c r="H44" s="60"/>
      <c r="I44" s="41"/>
      <c r="J44" s="16"/>
      <c r="K44" s="21"/>
      <c r="L44" s="27"/>
      <c r="M44" s="39"/>
    </row>
    <row r="45" spans="1:13" x14ac:dyDescent="0.25">
      <c r="A45" s="59"/>
      <c r="B45" s="24" t="s">
        <v>100</v>
      </c>
      <c r="C45" s="21" t="s">
        <v>203</v>
      </c>
      <c r="D45" s="33"/>
      <c r="E45" s="39">
        <v>1.5</v>
      </c>
      <c r="F45" s="19"/>
      <c r="G45" s="20"/>
      <c r="H45" s="60"/>
      <c r="I45" s="41"/>
      <c r="J45" s="45"/>
      <c r="K45" s="21"/>
      <c r="L45" s="34"/>
      <c r="M45" s="18"/>
    </row>
    <row r="46" spans="1:13" x14ac:dyDescent="0.25">
      <c r="A46" s="59"/>
      <c r="B46" s="131" t="s">
        <v>5</v>
      </c>
      <c r="C46" s="21" t="s">
        <v>206</v>
      </c>
      <c r="D46" s="33"/>
      <c r="E46" s="39">
        <v>1</v>
      </c>
      <c r="F46" s="129"/>
      <c r="G46" s="20"/>
      <c r="H46" s="60"/>
      <c r="J46" s="45"/>
      <c r="K46" s="21"/>
      <c r="L46" s="34"/>
      <c r="M46" s="18"/>
    </row>
    <row r="47" spans="1:13" x14ac:dyDescent="0.25">
      <c r="A47" s="59"/>
      <c r="B47" s="24" t="s">
        <v>46</v>
      </c>
      <c r="C47" s="21" t="s">
        <v>0</v>
      </c>
      <c r="D47" s="33"/>
      <c r="E47" s="39">
        <v>1.8</v>
      </c>
      <c r="F47" s="19"/>
      <c r="G47" s="20"/>
      <c r="H47" s="60"/>
      <c r="J47" s="45"/>
      <c r="K47" s="21"/>
      <c r="L47" s="34"/>
      <c r="M47" s="18"/>
    </row>
    <row r="48" spans="1:13" x14ac:dyDescent="0.25">
      <c r="A48" s="59"/>
      <c r="B48" s="24" t="s">
        <v>28</v>
      </c>
      <c r="C48" s="21" t="s">
        <v>289</v>
      </c>
      <c r="D48" s="33" t="s">
        <v>25</v>
      </c>
      <c r="E48" s="39">
        <v>1.3</v>
      </c>
      <c r="F48" s="19"/>
      <c r="G48" s="20"/>
      <c r="H48" s="60"/>
      <c r="J48" s="45"/>
      <c r="K48" s="21"/>
      <c r="L48" s="34"/>
      <c r="M48" s="18"/>
    </row>
    <row r="49" spans="1:15" x14ac:dyDescent="0.25">
      <c r="A49" s="59"/>
      <c r="B49" s="24" t="s">
        <v>4</v>
      </c>
      <c r="C49" s="21" t="s">
        <v>206</v>
      </c>
      <c r="D49" s="33" t="s">
        <v>19</v>
      </c>
      <c r="E49" s="39">
        <v>1</v>
      </c>
      <c r="F49" s="19"/>
      <c r="G49" s="20"/>
      <c r="H49" s="60"/>
      <c r="J49" s="45"/>
      <c r="K49" s="21"/>
      <c r="L49" s="34"/>
      <c r="M49" s="18"/>
    </row>
    <row r="50" spans="1:15" x14ac:dyDescent="0.25">
      <c r="A50" s="59"/>
      <c r="B50" s="24" t="s">
        <v>29</v>
      </c>
      <c r="C50" s="21" t="s">
        <v>275</v>
      </c>
      <c r="D50" s="33" t="s">
        <v>32</v>
      </c>
      <c r="E50" s="39">
        <v>1.2</v>
      </c>
      <c r="F50" s="19"/>
      <c r="G50" s="20"/>
      <c r="H50" s="60"/>
      <c r="J50" s="45"/>
      <c r="K50" s="21"/>
      <c r="L50" s="34"/>
      <c r="M50" s="18"/>
    </row>
    <row r="51" spans="1:15" x14ac:dyDescent="0.25">
      <c r="A51" s="59"/>
      <c r="B51" s="24" t="s">
        <v>31</v>
      </c>
      <c r="C51" s="21" t="s">
        <v>206</v>
      </c>
      <c r="D51" s="27" t="s">
        <v>17</v>
      </c>
      <c r="E51" s="39">
        <v>1</v>
      </c>
      <c r="F51" s="19"/>
      <c r="G51" s="20"/>
      <c r="H51" s="60"/>
      <c r="J51" s="24"/>
      <c r="K51" s="17"/>
      <c r="L51" s="27"/>
      <c r="M51" s="39"/>
    </row>
    <row r="52" spans="1:15" ht="13.8" thickBot="1" x14ac:dyDescent="0.3">
      <c r="A52" s="65"/>
      <c r="B52" s="164" t="s">
        <v>35</v>
      </c>
      <c r="C52" s="66">
        <v>2.4</v>
      </c>
      <c r="D52" s="67" t="s">
        <v>36</v>
      </c>
      <c r="E52" s="68">
        <v>1</v>
      </c>
      <c r="F52" s="69"/>
      <c r="G52" s="70"/>
      <c r="H52" s="71"/>
      <c r="J52" s="24"/>
      <c r="K52" s="21"/>
      <c r="L52" s="27"/>
      <c r="M52" s="39"/>
    </row>
    <row r="53" spans="1:15" x14ac:dyDescent="0.25">
      <c r="A53" s="7"/>
      <c r="B53" s="8"/>
      <c r="C53" s="9"/>
      <c r="D53" s="10"/>
      <c r="E53" s="6"/>
      <c r="F53" s="9"/>
      <c r="G53" s="11"/>
      <c r="H53" s="12"/>
    </row>
    <row r="55" spans="1:15" x14ac:dyDescent="0.25">
      <c r="A55" s="412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</row>
    <row r="56" spans="1:15" x14ac:dyDescent="0.25">
      <c r="A56" s="414" t="s">
        <v>348</v>
      </c>
      <c r="N56" s="414"/>
      <c r="O56" s="493" t="s">
        <v>384</v>
      </c>
    </row>
  </sheetData>
  <sheetProtection sheet="1" objects="1" scenarios="1" selectLockedCells="1"/>
  <customSheetViews>
    <customSheetView guid="{53577D95-2C63-4AAC-BA60-521614B920FC}" scale="90" showPageBreaks="1" showGridLines="0" showRowCol="0" fitToPage="1" printArea="1" topLeftCell="A34">
      <selection activeCell="O56" sqref="O56"/>
      <pageMargins left="0.70866141732283472" right="0.70866141732283472" top="0.78740157480314965" bottom="0.78740157480314965" header="0.31496062992125984" footer="0.31496062992125984"/>
      <pageSetup paperSize="8" scale="76" orientation="landscape" r:id="rId1"/>
    </customSheetView>
    <customSheetView guid="{BCF61E25-243C-4CAA-8913-0F558945A257}" scale="90" showGridLines="0" showRowCol="0" fitToPage="1" topLeftCell="A34">
      <selection activeCell="O56" sqref="O56"/>
      <pageMargins left="0.70866141732283472" right="0.70866141732283472" top="0.78740157480314965" bottom="0.78740157480314965" header="0.31496062992125984" footer="0.31496062992125984"/>
      <pageSetup paperSize="8" scale="7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8" scale="76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  <pageSetUpPr fitToPage="1"/>
  </sheetPr>
  <dimension ref="A1:Q58"/>
  <sheetViews>
    <sheetView showGridLines="0" showRowColHeaders="0" topLeftCell="A16" zoomScale="90" zoomScaleNormal="90" workbookViewId="0">
      <selection activeCell="O58" sqref="O58"/>
    </sheetView>
  </sheetViews>
  <sheetFormatPr baseColWidth="10" defaultRowHeight="13.2" x14ac:dyDescent="0.25"/>
  <cols>
    <col min="1" max="1" width="4.33203125" customWidth="1"/>
    <col min="2" max="2" width="25.88671875" customWidth="1"/>
    <col min="3" max="3" width="9.109375" bestFit="1" customWidth="1"/>
    <col min="4" max="6" width="7.5546875" customWidth="1"/>
    <col min="7" max="7" width="15.44140625" customWidth="1"/>
    <col min="8" max="8" width="9.109375" customWidth="1"/>
    <col min="9" max="9" width="7.6640625" customWidth="1"/>
  </cols>
  <sheetData>
    <row r="1" spans="1:17" ht="18.75" customHeight="1" x14ac:dyDescent="0.25">
      <c r="A1" s="417" t="s">
        <v>127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7" ht="19.5" customHeight="1" x14ac:dyDescent="0.25">
      <c r="A2" s="212"/>
      <c r="B2" s="399" t="s">
        <v>213</v>
      </c>
      <c r="C2" s="214"/>
      <c r="D2" s="214"/>
      <c r="E2" s="218"/>
      <c r="F2" s="214"/>
      <c r="G2" s="422" t="s">
        <v>93</v>
      </c>
      <c r="H2" s="253" t="s">
        <v>45</v>
      </c>
    </row>
    <row r="3" spans="1:17" x14ac:dyDescent="0.25">
      <c r="A3" s="212"/>
      <c r="B3" s="217" t="s">
        <v>214</v>
      </c>
      <c r="C3" s="214"/>
      <c r="D3" s="214"/>
      <c r="E3" s="218"/>
      <c r="F3" s="214"/>
      <c r="G3" s="235" t="s">
        <v>133</v>
      </c>
      <c r="H3" s="253" t="s">
        <v>128</v>
      </c>
    </row>
    <row r="4" spans="1:17" x14ac:dyDescent="0.25">
      <c r="A4" s="212"/>
      <c r="B4" s="217"/>
      <c r="C4" s="214"/>
      <c r="D4" s="214"/>
      <c r="E4" s="218"/>
      <c r="F4" s="214"/>
      <c r="G4" s="235" t="s">
        <v>129</v>
      </c>
      <c r="H4" s="261" t="s">
        <v>130</v>
      </c>
    </row>
    <row r="5" spans="1:17" x14ac:dyDescent="0.25">
      <c r="A5" s="212"/>
      <c r="B5" s="217"/>
      <c r="C5" s="214"/>
      <c r="D5" s="214"/>
      <c r="E5" s="218"/>
      <c r="F5" s="214"/>
      <c r="G5" s="235" t="s">
        <v>95</v>
      </c>
      <c r="H5" s="253" t="s">
        <v>96</v>
      </c>
    </row>
    <row r="6" spans="1:17" x14ac:dyDescent="0.25">
      <c r="A6" s="212"/>
      <c r="B6" s="217"/>
      <c r="C6" s="214"/>
      <c r="D6" s="214"/>
      <c r="E6" s="218"/>
      <c r="F6" s="214"/>
      <c r="G6" s="235" t="s">
        <v>35</v>
      </c>
      <c r="H6" s="253" t="s">
        <v>137</v>
      </c>
    </row>
    <row r="7" spans="1:17" ht="21" customHeight="1" x14ac:dyDescent="0.25">
      <c r="A7" s="226"/>
      <c r="B7" s="228"/>
      <c r="C7" s="229"/>
      <c r="D7" s="229"/>
      <c r="E7" s="230"/>
      <c r="F7" s="230"/>
      <c r="G7" s="447" t="s">
        <v>131</v>
      </c>
      <c r="H7" s="448" t="s">
        <v>132</v>
      </c>
    </row>
    <row r="8" spans="1:17" s="410" customFormat="1" ht="21" customHeight="1" x14ac:dyDescent="0.25">
      <c r="A8" s="409"/>
      <c r="B8" s="409"/>
      <c r="C8" s="409"/>
      <c r="D8" s="409"/>
      <c r="E8" s="409"/>
      <c r="F8" s="409"/>
      <c r="G8" s="405" t="s">
        <v>371</v>
      </c>
      <c r="H8" s="409"/>
    </row>
    <row r="9" spans="1:17" s="410" customFormat="1" ht="21" customHeight="1" thickBot="1" x14ac:dyDescent="0.3">
      <c r="A9" s="409"/>
      <c r="B9" s="409"/>
      <c r="C9" s="409"/>
      <c r="D9" s="409"/>
      <c r="E9" s="409"/>
      <c r="F9" s="409"/>
      <c r="G9" s="405" t="s">
        <v>319</v>
      </c>
      <c r="H9" s="409"/>
    </row>
    <row r="10" spans="1:17" x14ac:dyDescent="0.25">
      <c r="A10" s="237"/>
      <c r="B10" s="238" t="s">
        <v>382</v>
      </c>
      <c r="C10" s="239">
        <v>2</v>
      </c>
      <c r="D10" s="238" t="s">
        <v>13</v>
      </c>
      <c r="E10" s="242">
        <v>20</v>
      </c>
      <c r="F10" s="241" t="s">
        <v>14</v>
      </c>
      <c r="G10" s="242">
        <f>E10*C10</f>
        <v>40</v>
      </c>
      <c r="H10" s="243" t="s">
        <v>14</v>
      </c>
      <c r="J10" s="51"/>
      <c r="K10" s="51"/>
      <c r="L10" s="51"/>
      <c r="M10" s="51"/>
      <c r="N10" s="51"/>
      <c r="O10" s="51"/>
      <c r="P10" s="51"/>
      <c r="Q10" s="51"/>
    </row>
    <row r="11" spans="1:17" x14ac:dyDescent="0.25">
      <c r="A11" s="244"/>
      <c r="B11" s="223" t="s">
        <v>134</v>
      </c>
      <c r="C11" s="245">
        <v>1.5</v>
      </c>
      <c r="D11" s="233" t="s">
        <v>13</v>
      </c>
      <c r="E11" s="248">
        <v>36</v>
      </c>
      <c r="F11" s="247" t="s">
        <v>14</v>
      </c>
      <c r="G11" s="248">
        <f>E11*C11</f>
        <v>54</v>
      </c>
      <c r="H11" s="249" t="s">
        <v>14</v>
      </c>
      <c r="J11" s="51"/>
      <c r="K11" s="51"/>
      <c r="L11" s="51"/>
      <c r="M11" s="51"/>
      <c r="N11" s="51"/>
      <c r="O11" s="51"/>
      <c r="P11" s="51"/>
      <c r="Q11" s="51"/>
    </row>
    <row r="12" spans="1:17" x14ac:dyDescent="0.25">
      <c r="A12" s="244"/>
      <c r="B12" s="223" t="s">
        <v>135</v>
      </c>
      <c r="C12" s="245">
        <v>2</v>
      </c>
      <c r="D12" s="223" t="s">
        <v>13</v>
      </c>
      <c r="E12" s="248">
        <v>45.22</v>
      </c>
      <c r="F12" s="247" t="s">
        <v>14</v>
      </c>
      <c r="G12" s="246">
        <f>E12*C12</f>
        <v>90.44</v>
      </c>
      <c r="H12" s="266" t="s">
        <v>14</v>
      </c>
      <c r="J12" s="102"/>
      <c r="K12" s="51"/>
      <c r="L12" s="51"/>
      <c r="M12" s="51"/>
      <c r="N12" s="51"/>
      <c r="O12" s="51"/>
      <c r="P12" s="51"/>
      <c r="Q12" s="51"/>
    </row>
    <row r="13" spans="1:17" x14ac:dyDescent="0.25">
      <c r="A13" s="244"/>
      <c r="B13" s="223" t="s">
        <v>136</v>
      </c>
      <c r="C13" s="245">
        <v>1.7</v>
      </c>
      <c r="D13" s="223" t="s">
        <v>13</v>
      </c>
      <c r="E13" s="248">
        <v>18</v>
      </c>
      <c r="F13" s="230" t="s">
        <v>14</v>
      </c>
      <c r="G13" s="250">
        <f>+E13*C13</f>
        <v>30.599999999999998</v>
      </c>
      <c r="H13" s="271" t="s">
        <v>14</v>
      </c>
      <c r="J13" s="51"/>
      <c r="K13" s="51"/>
      <c r="L13" s="51"/>
      <c r="M13" s="51"/>
      <c r="N13" s="51"/>
      <c r="O13" s="51"/>
      <c r="P13" s="51"/>
      <c r="Q13" s="51"/>
    </row>
    <row r="14" spans="1:17" s="410" customFormat="1" ht="22.5" customHeight="1" x14ac:dyDescent="0.25">
      <c r="A14" s="431"/>
      <c r="B14" s="432"/>
      <c r="C14" s="433"/>
      <c r="D14" s="434"/>
      <c r="E14" s="435"/>
      <c r="F14" s="439"/>
      <c r="G14" s="437">
        <f>SUM(G10:G13)</f>
        <v>215.04</v>
      </c>
      <c r="H14" s="438" t="s">
        <v>366</v>
      </c>
      <c r="J14" s="441"/>
      <c r="K14" s="441"/>
      <c r="L14" s="441"/>
      <c r="M14" s="441"/>
      <c r="N14" s="441"/>
      <c r="O14" s="441"/>
      <c r="P14" s="441"/>
      <c r="Q14" s="441"/>
    </row>
    <row r="15" spans="1:17" ht="18.75" customHeight="1" x14ac:dyDescent="0.25">
      <c r="A15" s="59"/>
      <c r="B15" s="496" t="s">
        <v>278</v>
      </c>
      <c r="C15" s="17"/>
      <c r="D15" s="17"/>
      <c r="E15" s="18"/>
      <c r="F15" s="19"/>
      <c r="G15" s="154">
        <f>+G14*E16*E17*E18*E19*E20*E21*E22*E23*E24</f>
        <v>215.04</v>
      </c>
      <c r="H15" s="379" t="s">
        <v>366</v>
      </c>
      <c r="J15" s="51"/>
      <c r="K15" s="51"/>
      <c r="L15" s="51"/>
      <c r="M15" s="51"/>
      <c r="N15" s="51"/>
      <c r="O15" s="51"/>
      <c r="P15" s="51"/>
      <c r="Q15" s="51"/>
    </row>
    <row r="16" spans="1:17" s="1" customFormat="1" x14ac:dyDescent="0.25">
      <c r="A16" s="59"/>
      <c r="B16" s="131" t="s">
        <v>26</v>
      </c>
      <c r="C16" s="21" t="s">
        <v>206</v>
      </c>
      <c r="D16" s="33" t="s">
        <v>19</v>
      </c>
      <c r="E16" s="39">
        <v>1</v>
      </c>
      <c r="F16" s="19"/>
      <c r="G16" s="20"/>
      <c r="H16" s="60"/>
      <c r="I16" s="32"/>
      <c r="J16" s="51"/>
      <c r="K16" s="51"/>
      <c r="L16" s="51"/>
      <c r="M16" s="51"/>
      <c r="N16" s="51"/>
      <c r="O16" s="51"/>
      <c r="P16" s="51"/>
      <c r="Q16" s="51"/>
    </row>
    <row r="17" spans="1:17" x14ac:dyDescent="0.25">
      <c r="A17" s="59"/>
      <c r="B17" s="24" t="s">
        <v>100</v>
      </c>
      <c r="C17" s="21" t="s">
        <v>206</v>
      </c>
      <c r="D17" s="33" t="s">
        <v>18</v>
      </c>
      <c r="E17" s="39">
        <v>1</v>
      </c>
      <c r="F17" s="19"/>
      <c r="G17" s="20"/>
      <c r="H17" s="60"/>
      <c r="I17" s="16"/>
      <c r="J17" s="51"/>
      <c r="K17" s="51"/>
      <c r="L17" s="51"/>
      <c r="M17" s="51"/>
      <c r="N17" s="51"/>
      <c r="O17" s="51"/>
      <c r="P17" s="51"/>
      <c r="Q17" s="51"/>
    </row>
    <row r="18" spans="1:17" x14ac:dyDescent="0.25">
      <c r="A18" s="59"/>
      <c r="B18" s="24" t="s">
        <v>5</v>
      </c>
      <c r="C18" s="21" t="s">
        <v>206</v>
      </c>
      <c r="D18" s="33"/>
      <c r="E18" s="39">
        <v>1</v>
      </c>
      <c r="F18" s="19"/>
      <c r="G18" s="20"/>
      <c r="H18" s="60"/>
      <c r="I18" s="41"/>
      <c r="J18" s="51"/>
      <c r="K18" s="51"/>
      <c r="L18" s="51"/>
      <c r="M18" s="51"/>
      <c r="N18" s="51"/>
      <c r="O18" s="51"/>
      <c r="P18" s="51"/>
      <c r="Q18" s="51"/>
    </row>
    <row r="19" spans="1:17" x14ac:dyDescent="0.25">
      <c r="A19" s="59"/>
      <c r="B19" s="24" t="s">
        <v>46</v>
      </c>
      <c r="C19" s="21" t="s">
        <v>206</v>
      </c>
      <c r="D19" s="33"/>
      <c r="E19" s="39">
        <v>1</v>
      </c>
      <c r="F19" s="19"/>
      <c r="G19" s="20"/>
      <c r="H19" s="60"/>
      <c r="I19" s="16"/>
      <c r="J19" s="21"/>
      <c r="K19" s="34"/>
      <c r="L19" s="18"/>
      <c r="M19" s="18"/>
      <c r="N19" s="51"/>
      <c r="O19" s="51"/>
      <c r="P19" s="51"/>
      <c r="Q19" s="51"/>
    </row>
    <row r="20" spans="1:17" x14ac:dyDescent="0.25">
      <c r="A20" s="59"/>
      <c r="B20" s="24" t="s">
        <v>28</v>
      </c>
      <c r="C20" s="21" t="s">
        <v>314</v>
      </c>
      <c r="D20" s="33" t="s">
        <v>25</v>
      </c>
      <c r="E20" s="39">
        <v>1</v>
      </c>
      <c r="F20" s="19"/>
      <c r="G20" s="20"/>
      <c r="H20" s="60"/>
      <c r="I20" s="24"/>
      <c r="J20" s="21"/>
      <c r="K20" s="34"/>
      <c r="L20" s="18"/>
      <c r="M20" s="18"/>
    </row>
    <row r="21" spans="1:17" x14ac:dyDescent="0.25">
      <c r="A21" s="59"/>
      <c r="B21" s="24" t="s">
        <v>4</v>
      </c>
      <c r="C21" s="28">
        <v>40</v>
      </c>
      <c r="D21" s="33" t="s">
        <v>19</v>
      </c>
      <c r="E21" s="39">
        <v>1</v>
      </c>
      <c r="F21" s="19"/>
      <c r="G21" s="20"/>
      <c r="H21" s="60"/>
      <c r="I21" s="24"/>
      <c r="J21" s="21"/>
      <c r="K21" s="33"/>
      <c r="L21" s="18"/>
      <c r="M21" s="18"/>
    </row>
    <row r="22" spans="1:17" x14ac:dyDescent="0.25">
      <c r="A22" s="59"/>
      <c r="B22" s="24" t="s">
        <v>29</v>
      </c>
      <c r="C22" s="49" t="s">
        <v>281</v>
      </c>
      <c r="D22" s="33" t="s">
        <v>32</v>
      </c>
      <c r="E22" s="39">
        <v>1</v>
      </c>
      <c r="F22" s="19"/>
      <c r="G22" s="20"/>
      <c r="H22" s="60"/>
      <c r="I22" s="24"/>
      <c r="J22" s="28"/>
      <c r="K22" s="33"/>
      <c r="L22" s="18"/>
      <c r="M22" s="18"/>
    </row>
    <row r="23" spans="1:17" x14ac:dyDescent="0.25">
      <c r="A23" s="59"/>
      <c r="B23" s="24" t="s">
        <v>31</v>
      </c>
      <c r="C23" s="21">
        <v>0</v>
      </c>
      <c r="D23" s="33" t="s">
        <v>17</v>
      </c>
      <c r="E23" s="39">
        <v>1</v>
      </c>
      <c r="F23" s="19"/>
      <c r="G23" s="20"/>
      <c r="H23" s="60"/>
      <c r="I23" s="24"/>
      <c r="J23" s="49"/>
      <c r="K23" s="33"/>
      <c r="L23" s="36"/>
      <c r="M23" s="18"/>
    </row>
    <row r="24" spans="1:17" x14ac:dyDescent="0.25">
      <c r="A24" s="61"/>
      <c r="B24" s="25" t="s">
        <v>35</v>
      </c>
      <c r="C24" s="38">
        <v>2.1</v>
      </c>
      <c r="D24" s="35" t="s">
        <v>36</v>
      </c>
      <c r="E24" s="40">
        <v>1</v>
      </c>
      <c r="F24" s="22"/>
      <c r="G24" s="23"/>
      <c r="H24" s="62"/>
      <c r="I24" s="24"/>
      <c r="J24" s="53"/>
      <c r="K24" s="33"/>
      <c r="L24" s="18"/>
      <c r="M24" s="18"/>
    </row>
    <row r="25" spans="1:17" ht="17.25" customHeight="1" x14ac:dyDescent="0.25">
      <c r="A25" s="59"/>
      <c r="B25" s="495" t="s">
        <v>33</v>
      </c>
      <c r="C25" s="17"/>
      <c r="D25" s="17"/>
      <c r="E25" s="18"/>
      <c r="F25" s="19"/>
      <c r="G25" s="154">
        <f>+G14*E26*E27*E28*E29*E30*E31*E32*E33*E34</f>
        <v>914.00601600000005</v>
      </c>
      <c r="H25" s="379" t="s">
        <v>366</v>
      </c>
    </row>
    <row r="26" spans="1:17" s="1" customFormat="1" x14ac:dyDescent="0.25">
      <c r="A26" s="59"/>
      <c r="B26" s="131" t="s">
        <v>26</v>
      </c>
      <c r="C26" s="21" t="s">
        <v>206</v>
      </c>
      <c r="D26" s="33" t="s">
        <v>19</v>
      </c>
      <c r="E26" s="39">
        <v>1</v>
      </c>
      <c r="F26" s="19"/>
      <c r="G26" s="20"/>
      <c r="H26" s="60"/>
      <c r="I26" s="32"/>
      <c r="J26" s="17"/>
      <c r="K26" s="17"/>
      <c r="L26" s="18"/>
      <c r="M26" s="18"/>
    </row>
    <row r="27" spans="1:17" x14ac:dyDescent="0.25">
      <c r="A27" s="59"/>
      <c r="B27" s="24" t="s">
        <v>100</v>
      </c>
      <c r="C27" s="21" t="s">
        <v>206</v>
      </c>
      <c r="D27" s="33" t="s">
        <v>18</v>
      </c>
      <c r="E27" s="39">
        <v>1</v>
      </c>
      <c r="F27" s="19"/>
      <c r="G27" s="20"/>
      <c r="H27" s="60"/>
      <c r="I27" s="16"/>
      <c r="J27" s="17"/>
      <c r="K27" s="33"/>
      <c r="L27" s="18"/>
      <c r="M27" s="18"/>
    </row>
    <row r="28" spans="1:17" x14ac:dyDescent="0.25">
      <c r="A28" s="59"/>
      <c r="B28" s="24" t="s">
        <v>5</v>
      </c>
      <c r="C28" s="21" t="s">
        <v>2</v>
      </c>
      <c r="D28" s="33"/>
      <c r="E28" s="39">
        <v>1.1000000000000001</v>
      </c>
      <c r="F28" s="19"/>
      <c r="G28" s="20"/>
      <c r="H28" s="60"/>
      <c r="I28" s="41"/>
      <c r="J28" s="17"/>
      <c r="K28" s="33"/>
      <c r="L28" s="18"/>
      <c r="M28" s="18"/>
    </row>
    <row r="29" spans="1:17" x14ac:dyDescent="0.25">
      <c r="A29" s="59"/>
      <c r="B29" s="24" t="s">
        <v>46</v>
      </c>
      <c r="C29" s="21" t="s">
        <v>206</v>
      </c>
      <c r="D29" s="33"/>
      <c r="E29" s="39">
        <v>1</v>
      </c>
      <c r="F29" s="19"/>
      <c r="G29" s="20"/>
      <c r="H29" s="60"/>
      <c r="I29" s="16"/>
      <c r="J29" s="21"/>
      <c r="K29" s="34"/>
      <c r="L29" s="18"/>
      <c r="M29" s="18"/>
    </row>
    <row r="30" spans="1:17" x14ac:dyDescent="0.25">
      <c r="A30" s="59"/>
      <c r="B30" s="24" t="s">
        <v>28</v>
      </c>
      <c r="C30" s="21" t="s">
        <v>117</v>
      </c>
      <c r="D30" s="33" t="s">
        <v>25</v>
      </c>
      <c r="E30" s="39">
        <v>1.4</v>
      </c>
      <c r="F30" s="19"/>
      <c r="G30" s="20"/>
      <c r="H30" s="60"/>
      <c r="I30" s="24"/>
      <c r="J30" s="21"/>
      <c r="K30" s="34"/>
      <c r="L30" s="18"/>
      <c r="M30" s="18"/>
    </row>
    <row r="31" spans="1:17" x14ac:dyDescent="0.25">
      <c r="A31" s="59"/>
      <c r="B31" s="24" t="s">
        <v>4</v>
      </c>
      <c r="C31" s="28">
        <v>40</v>
      </c>
      <c r="D31" s="33" t="s">
        <v>19</v>
      </c>
      <c r="E31" s="39">
        <v>1</v>
      </c>
      <c r="F31" s="19"/>
      <c r="G31" s="20"/>
      <c r="H31" s="60"/>
      <c r="I31" s="24"/>
      <c r="J31" s="21"/>
      <c r="K31" s="33"/>
      <c r="L31" s="18"/>
      <c r="M31" s="18"/>
    </row>
    <row r="32" spans="1:17" x14ac:dyDescent="0.25">
      <c r="A32" s="59"/>
      <c r="B32" s="24" t="s">
        <v>29</v>
      </c>
      <c r="C32" s="49">
        <v>1</v>
      </c>
      <c r="D32" s="33" t="s">
        <v>32</v>
      </c>
      <c r="E32" s="39">
        <v>1.1499999999999999</v>
      </c>
      <c r="F32" s="19"/>
      <c r="G32" s="20"/>
      <c r="H32" s="60"/>
      <c r="I32" s="24"/>
      <c r="J32" s="28"/>
      <c r="K32" s="33"/>
      <c r="L32" s="18"/>
      <c r="M32" s="18"/>
    </row>
    <row r="33" spans="1:13" x14ac:dyDescent="0.25">
      <c r="A33" s="59"/>
      <c r="B33" s="24" t="s">
        <v>31</v>
      </c>
      <c r="C33" s="21" t="s">
        <v>318</v>
      </c>
      <c r="D33" s="33" t="s">
        <v>17</v>
      </c>
      <c r="E33" s="39">
        <v>2.4</v>
      </c>
      <c r="F33" s="19"/>
      <c r="G33" s="20"/>
      <c r="H33" s="60"/>
      <c r="I33" s="24"/>
      <c r="J33" s="49"/>
      <c r="K33" s="33"/>
      <c r="L33" s="36"/>
      <c r="M33" s="18"/>
    </row>
    <row r="34" spans="1:13" x14ac:dyDescent="0.25">
      <c r="A34" s="61"/>
      <c r="B34" s="25" t="s">
        <v>35</v>
      </c>
      <c r="C34" s="38">
        <v>2.1</v>
      </c>
      <c r="D34" s="35" t="s">
        <v>36</v>
      </c>
      <c r="E34" s="40">
        <v>1</v>
      </c>
      <c r="F34" s="22"/>
      <c r="G34" s="23"/>
      <c r="H34" s="62"/>
      <c r="I34" s="24"/>
      <c r="J34" s="53"/>
      <c r="K34" s="33"/>
      <c r="L34" s="18"/>
      <c r="M34" s="18"/>
    </row>
    <row r="35" spans="1:13" ht="18" customHeight="1" x14ac:dyDescent="0.25">
      <c r="A35" s="63"/>
      <c r="B35" s="127" t="s">
        <v>6</v>
      </c>
      <c r="C35" s="21"/>
      <c r="D35" s="21"/>
      <c r="E35" s="39"/>
      <c r="F35" s="7"/>
      <c r="G35" s="380">
        <f>G14*E36*E37*E38*E39*E40*E41*E42*E43*E44</f>
        <v>2089.1566080000002</v>
      </c>
      <c r="H35" s="379" t="s">
        <v>366</v>
      </c>
      <c r="I35" s="24"/>
      <c r="J35" s="21"/>
      <c r="K35" s="33"/>
      <c r="L35" s="18"/>
      <c r="M35" s="18"/>
    </row>
    <row r="36" spans="1:13" x14ac:dyDescent="0.25">
      <c r="A36" s="59"/>
      <c r="B36" s="131" t="s">
        <v>26</v>
      </c>
      <c r="C36" s="21" t="s">
        <v>206</v>
      </c>
      <c r="D36" s="27" t="s">
        <v>19</v>
      </c>
      <c r="E36" s="39">
        <v>1</v>
      </c>
      <c r="F36" s="55"/>
      <c r="G36" s="20"/>
      <c r="H36" s="60"/>
      <c r="I36" s="50"/>
      <c r="J36" s="21"/>
      <c r="K36" s="21"/>
      <c r="L36" s="18"/>
      <c r="M36" s="18"/>
    </row>
    <row r="37" spans="1:13" x14ac:dyDescent="0.25">
      <c r="A37" s="59"/>
      <c r="B37" s="24" t="s">
        <v>100</v>
      </c>
      <c r="C37" s="21" t="s">
        <v>206</v>
      </c>
      <c r="D37" s="27"/>
      <c r="E37" s="39">
        <v>1</v>
      </c>
      <c r="F37" s="55"/>
      <c r="G37" s="20"/>
      <c r="H37" s="60"/>
      <c r="I37" s="24"/>
      <c r="J37" s="21"/>
      <c r="K37" s="27"/>
      <c r="L37" s="39"/>
      <c r="M37" s="39"/>
    </row>
    <row r="38" spans="1:13" ht="26.4" x14ac:dyDescent="0.25">
      <c r="A38" s="59"/>
      <c r="B38" s="24" t="s">
        <v>5</v>
      </c>
      <c r="C38" s="128" t="s">
        <v>317</v>
      </c>
      <c r="D38" s="27"/>
      <c r="E38" s="39">
        <v>1.6</v>
      </c>
      <c r="F38" s="154"/>
      <c r="G38" s="20"/>
      <c r="H38" s="60"/>
      <c r="I38" s="24"/>
      <c r="J38" s="21"/>
      <c r="K38" s="27"/>
      <c r="L38" s="36"/>
      <c r="M38" s="39"/>
    </row>
    <row r="39" spans="1:13" x14ac:dyDescent="0.25">
      <c r="A39" s="59"/>
      <c r="B39" s="24" t="s">
        <v>46</v>
      </c>
      <c r="C39" s="21" t="s">
        <v>206</v>
      </c>
      <c r="D39" s="33"/>
      <c r="E39" s="39">
        <v>1</v>
      </c>
      <c r="F39" s="55"/>
      <c r="G39" s="20"/>
      <c r="H39" s="60"/>
      <c r="I39" s="24"/>
      <c r="J39" s="21"/>
      <c r="K39" s="27"/>
      <c r="L39" s="39"/>
      <c r="M39" s="39"/>
    </row>
    <row r="40" spans="1:13" x14ac:dyDescent="0.25">
      <c r="A40" s="59"/>
      <c r="B40" s="24" t="s">
        <v>28</v>
      </c>
      <c r="C40" s="128" t="s">
        <v>243</v>
      </c>
      <c r="D40" s="27" t="s">
        <v>25</v>
      </c>
      <c r="E40" s="39">
        <v>2.2000000000000002</v>
      </c>
      <c r="F40" s="55"/>
      <c r="G40" s="20"/>
      <c r="H40" s="60"/>
      <c r="I40" s="24"/>
      <c r="J40" s="21"/>
      <c r="K40" s="33"/>
      <c r="L40" s="36"/>
      <c r="M40" s="39"/>
    </row>
    <row r="41" spans="1:13" x14ac:dyDescent="0.25">
      <c r="A41" s="59"/>
      <c r="B41" s="24" t="s">
        <v>4</v>
      </c>
      <c r="C41" s="28">
        <v>40</v>
      </c>
      <c r="D41" s="27" t="s">
        <v>19</v>
      </c>
      <c r="E41" s="39">
        <v>1</v>
      </c>
      <c r="F41" s="55"/>
      <c r="G41" s="20"/>
      <c r="H41" s="60"/>
      <c r="I41" s="24"/>
      <c r="J41" s="21"/>
      <c r="K41" s="27"/>
      <c r="L41" s="39"/>
      <c r="M41" s="39"/>
    </row>
    <row r="42" spans="1:13" x14ac:dyDescent="0.25">
      <c r="A42" s="59"/>
      <c r="B42" s="24" t="s">
        <v>29</v>
      </c>
      <c r="C42" s="49">
        <v>1</v>
      </c>
      <c r="D42" s="33" t="s">
        <v>32</v>
      </c>
      <c r="E42" s="39">
        <v>1.1499999999999999</v>
      </c>
      <c r="F42" s="55"/>
      <c r="G42" s="20"/>
      <c r="H42" s="60"/>
      <c r="I42" s="24"/>
      <c r="J42" s="28"/>
      <c r="K42" s="27"/>
      <c r="L42" s="39"/>
      <c r="M42" s="39"/>
    </row>
    <row r="43" spans="1:13" x14ac:dyDescent="0.25">
      <c r="A43" s="59"/>
      <c r="B43" s="24" t="s">
        <v>31</v>
      </c>
      <c r="C43" s="21" t="s">
        <v>318</v>
      </c>
      <c r="D43" s="27" t="s">
        <v>17</v>
      </c>
      <c r="E43" s="39">
        <v>2.4</v>
      </c>
      <c r="F43" s="55"/>
      <c r="G43" s="20"/>
      <c r="H43" s="60"/>
      <c r="I43" s="24"/>
      <c r="J43" s="49"/>
      <c r="K43" s="27"/>
      <c r="L43" s="36"/>
      <c r="M43" s="36"/>
    </row>
    <row r="44" spans="1:13" x14ac:dyDescent="0.25">
      <c r="A44" s="61"/>
      <c r="B44" s="25" t="s">
        <v>35</v>
      </c>
      <c r="C44" s="38">
        <v>2.1</v>
      </c>
      <c r="D44" s="35" t="s">
        <v>36</v>
      </c>
      <c r="E44" s="40">
        <v>1</v>
      </c>
      <c r="F44" s="58"/>
      <c r="G44" s="23"/>
      <c r="H44" s="62"/>
      <c r="I44" s="24"/>
      <c r="J44" s="21"/>
      <c r="K44" s="27"/>
      <c r="L44" s="39"/>
      <c r="M44" s="39"/>
    </row>
    <row r="45" spans="1:13" ht="18" customHeight="1" x14ac:dyDescent="0.25">
      <c r="A45" s="64"/>
      <c r="B45" s="494" t="s">
        <v>20</v>
      </c>
      <c r="C45" s="21"/>
      <c r="D45" s="21"/>
      <c r="E45" s="39"/>
      <c r="F45" s="7"/>
      <c r="G45" s="380">
        <f>+G14*E46*E47*E48*E49*E50*E51*E52*E53*E54</f>
        <v>2298.0722688000001</v>
      </c>
      <c r="H45" s="379" t="s">
        <v>366</v>
      </c>
      <c r="I45" s="24"/>
      <c r="J45" s="21"/>
      <c r="K45" s="33"/>
      <c r="L45" s="39"/>
      <c r="M45" s="39"/>
    </row>
    <row r="46" spans="1:13" x14ac:dyDescent="0.25">
      <c r="A46" s="59"/>
      <c r="B46" s="131" t="s">
        <v>26</v>
      </c>
      <c r="C46" s="128" t="s">
        <v>280</v>
      </c>
      <c r="D46" s="27" t="s">
        <v>19</v>
      </c>
      <c r="E46" s="39">
        <v>1.6</v>
      </c>
      <c r="F46" s="19"/>
      <c r="G46" s="154"/>
      <c r="H46" s="379"/>
      <c r="I46" s="50"/>
      <c r="J46" s="21"/>
      <c r="K46" s="21"/>
      <c r="L46" s="18"/>
      <c r="M46" s="39"/>
    </row>
    <row r="47" spans="1:13" x14ac:dyDescent="0.25">
      <c r="A47" s="59"/>
      <c r="B47" s="24" t="s">
        <v>100</v>
      </c>
      <c r="C47" s="21"/>
      <c r="D47" s="27"/>
      <c r="E47" s="39">
        <v>1</v>
      </c>
      <c r="F47" s="19"/>
      <c r="G47" s="20"/>
      <c r="H47" s="60"/>
      <c r="I47" s="41"/>
      <c r="J47" s="21"/>
      <c r="K47" s="27"/>
      <c r="L47" s="39"/>
      <c r="M47" s="39"/>
    </row>
    <row r="48" spans="1:13" x14ac:dyDescent="0.25">
      <c r="A48" s="59"/>
      <c r="B48" s="24" t="s">
        <v>5</v>
      </c>
      <c r="C48" s="128" t="s">
        <v>2</v>
      </c>
      <c r="D48" s="27"/>
      <c r="E48" s="39">
        <v>1.1000000000000001</v>
      </c>
      <c r="F48" s="154"/>
      <c r="G48" s="20"/>
      <c r="H48" s="60"/>
      <c r="I48" s="24"/>
      <c r="J48" s="21"/>
      <c r="K48" s="27"/>
      <c r="L48" s="36"/>
      <c r="M48" s="39"/>
    </row>
    <row r="49" spans="1:15" x14ac:dyDescent="0.25">
      <c r="A49" s="59"/>
      <c r="B49" s="24" t="s">
        <v>46</v>
      </c>
      <c r="C49" s="21" t="s">
        <v>206</v>
      </c>
      <c r="D49" s="33"/>
      <c r="E49" s="39">
        <v>1</v>
      </c>
      <c r="F49" s="19"/>
      <c r="G49" s="20"/>
      <c r="H49" s="60"/>
      <c r="I49" s="24"/>
      <c r="J49" s="21"/>
      <c r="K49" s="27"/>
      <c r="L49" s="18"/>
      <c r="M49" s="39"/>
    </row>
    <row r="50" spans="1:15" x14ac:dyDescent="0.25">
      <c r="A50" s="59"/>
      <c r="B50" s="24" t="s">
        <v>28</v>
      </c>
      <c r="C50" s="128" t="s">
        <v>243</v>
      </c>
      <c r="D50" s="27" t="s">
        <v>25</v>
      </c>
      <c r="E50" s="39">
        <v>2.2000000000000002</v>
      </c>
      <c r="F50" s="19"/>
      <c r="G50" s="20"/>
      <c r="H50" s="60"/>
      <c r="I50" s="24"/>
      <c r="J50" s="21"/>
      <c r="K50" s="33"/>
      <c r="L50" s="36"/>
      <c r="M50" s="36"/>
    </row>
    <row r="51" spans="1:15" x14ac:dyDescent="0.25">
      <c r="A51" s="59"/>
      <c r="B51" s="24" t="s">
        <v>4</v>
      </c>
      <c r="C51" s="28">
        <v>40</v>
      </c>
      <c r="D51" s="27" t="s">
        <v>19</v>
      </c>
      <c r="E51" s="39">
        <v>1</v>
      </c>
      <c r="F51" s="19"/>
      <c r="G51" s="20"/>
      <c r="H51" s="60"/>
      <c r="I51" s="24"/>
      <c r="J51" s="21"/>
      <c r="K51" s="27"/>
      <c r="L51" s="54"/>
      <c r="M51" s="39"/>
    </row>
    <row r="52" spans="1:15" x14ac:dyDescent="0.25">
      <c r="A52" s="59"/>
      <c r="B52" s="24" t="s">
        <v>29</v>
      </c>
      <c r="C52" s="49">
        <v>1</v>
      </c>
      <c r="D52" s="33" t="s">
        <v>32</v>
      </c>
      <c r="E52" s="39">
        <v>1.1499999999999999</v>
      </c>
      <c r="F52" s="19"/>
      <c r="G52" s="20"/>
      <c r="H52" s="60"/>
      <c r="I52" s="24"/>
      <c r="J52" s="28"/>
      <c r="K52" s="27"/>
      <c r="L52" s="18"/>
      <c r="M52" s="39"/>
    </row>
    <row r="53" spans="1:15" x14ac:dyDescent="0.25">
      <c r="A53" s="59"/>
      <c r="B53" s="24" t="s">
        <v>31</v>
      </c>
      <c r="C53" s="21" t="s">
        <v>318</v>
      </c>
      <c r="D53" s="27" t="s">
        <v>17</v>
      </c>
      <c r="E53" s="39">
        <v>2.4</v>
      </c>
      <c r="F53" s="19"/>
      <c r="G53" s="20"/>
      <c r="H53" s="60"/>
      <c r="I53" s="45"/>
      <c r="J53" s="49"/>
      <c r="K53" s="33"/>
      <c r="L53" s="36"/>
      <c r="M53" s="36"/>
    </row>
    <row r="54" spans="1:15" ht="13.8" thickBot="1" x14ac:dyDescent="0.3">
      <c r="A54" s="65"/>
      <c r="B54" s="164" t="s">
        <v>35</v>
      </c>
      <c r="C54" s="66">
        <v>2.1</v>
      </c>
      <c r="D54" s="67" t="s">
        <v>36</v>
      </c>
      <c r="E54" s="68">
        <v>1</v>
      </c>
      <c r="F54" s="69"/>
      <c r="G54" s="70"/>
      <c r="H54" s="71"/>
      <c r="I54" s="24"/>
      <c r="J54" s="21"/>
      <c r="K54" s="27"/>
      <c r="L54" s="18"/>
      <c r="M54" s="39"/>
    </row>
    <row r="55" spans="1:15" x14ac:dyDescent="0.25">
      <c r="A55" s="7"/>
      <c r="B55" s="8"/>
      <c r="C55" s="9"/>
      <c r="D55" s="10"/>
      <c r="E55" s="6"/>
      <c r="F55" s="9"/>
      <c r="G55" s="11"/>
      <c r="H55" s="12"/>
      <c r="I55" s="24"/>
      <c r="J55" s="21"/>
      <c r="K55" s="27"/>
      <c r="L55" s="18"/>
      <c r="M55" s="39"/>
    </row>
    <row r="56" spans="1:15" x14ac:dyDescent="0.25">
      <c r="B56" s="74"/>
    </row>
    <row r="57" spans="1:15" x14ac:dyDescent="0.25">
      <c r="A57" s="412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</row>
    <row r="58" spans="1:15" x14ac:dyDescent="0.25">
      <c r="A58" s="414" t="s">
        <v>348</v>
      </c>
      <c r="N58" s="414"/>
      <c r="O58" s="493" t="s">
        <v>384</v>
      </c>
    </row>
  </sheetData>
  <sheetProtection sheet="1" objects="1" scenarios="1" selectLockedCells="1"/>
  <customSheetViews>
    <customSheetView guid="{53577D95-2C63-4AAC-BA60-521614B920FC}" scale="90" showPageBreaks="1" showGridLines="0" showRowCol="0" fitToPage="1" printArea="1" topLeftCell="A16">
      <selection activeCell="O58" sqref="O58"/>
      <pageMargins left="0.70866141732283472" right="0.70866141732283472" top="0.78740157480314965" bottom="0.78740157480314965" header="0.31496062992125984" footer="0.31496062992125984"/>
      <pageSetup paperSize="8" scale="83" orientation="landscape" r:id="rId1"/>
    </customSheetView>
    <customSheetView guid="{BCF61E25-243C-4CAA-8913-0F558945A257}" scale="90" showGridLines="0" showRowCol="0" fitToPage="1" topLeftCell="A16">
      <selection activeCell="O58" sqref="O58"/>
      <pageMargins left="0.70866141732283472" right="0.70866141732283472" top="0.78740157480314965" bottom="0.78740157480314965" header="0.31496062992125984" footer="0.31496062992125984"/>
      <pageSetup paperSize="8" scale="83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8" scale="83" orientation="landscape" r:id="rId3"/>
  <ignoredErrors>
    <ignoredError sqref="H4" numberStoredAsText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O61"/>
  <sheetViews>
    <sheetView showGridLines="0" showRowColHeaders="0" topLeftCell="A10" zoomScale="90" zoomScaleNormal="90" workbookViewId="0">
      <selection activeCell="O54" sqref="O54"/>
    </sheetView>
  </sheetViews>
  <sheetFormatPr baseColWidth="10" defaultRowHeight="13.2" x14ac:dyDescent="0.25"/>
  <cols>
    <col min="1" max="1" width="4.33203125" customWidth="1"/>
    <col min="2" max="2" width="25.88671875" customWidth="1"/>
    <col min="3" max="3" width="11.88671875" customWidth="1"/>
    <col min="4" max="6" width="7.5546875" customWidth="1"/>
    <col min="7" max="7" width="15.44140625" customWidth="1"/>
    <col min="8" max="8" width="9.33203125" customWidth="1"/>
    <col min="9" max="9" width="7.6640625" customWidth="1"/>
  </cols>
  <sheetData>
    <row r="1" spans="1:15" ht="18.75" customHeight="1" x14ac:dyDescent="0.25">
      <c r="A1" s="417" t="s">
        <v>67</v>
      </c>
      <c r="B1" s="209"/>
      <c r="C1" s="209"/>
      <c r="D1" s="209"/>
      <c r="E1" s="210" t="s">
        <v>7</v>
      </c>
      <c r="F1" s="210"/>
      <c r="G1" s="262"/>
      <c r="H1" s="211"/>
    </row>
    <row r="2" spans="1:15" ht="18.75" customHeight="1" x14ac:dyDescent="0.25">
      <c r="A2" s="444"/>
      <c r="B2" s="399" t="s">
        <v>138</v>
      </c>
      <c r="C2" s="213"/>
      <c r="D2" s="213"/>
      <c r="E2" s="273"/>
      <c r="F2" s="273"/>
      <c r="G2" s="422" t="s">
        <v>35</v>
      </c>
      <c r="H2" s="215" t="s">
        <v>68</v>
      </c>
    </row>
    <row r="3" spans="1:15" x14ac:dyDescent="0.25">
      <c r="A3" s="212"/>
      <c r="B3" s="214"/>
      <c r="C3" s="214"/>
      <c r="D3" s="214"/>
      <c r="E3" s="218"/>
      <c r="F3" s="214"/>
      <c r="G3" s="263" t="s">
        <v>28</v>
      </c>
      <c r="H3" s="215" t="s">
        <v>70</v>
      </c>
    </row>
    <row r="4" spans="1:15" x14ac:dyDescent="0.25">
      <c r="A4" s="226"/>
      <c r="B4" s="228"/>
      <c r="C4" s="229"/>
      <c r="D4" s="229"/>
      <c r="E4" s="230"/>
      <c r="F4" s="230"/>
      <c r="G4" s="264" t="s">
        <v>29</v>
      </c>
      <c r="H4" s="231" t="s">
        <v>69</v>
      </c>
    </row>
    <row r="5" spans="1:15" s="410" customFormat="1" ht="22.5" customHeight="1" x14ac:dyDescent="0.25">
      <c r="A5" s="409"/>
      <c r="B5" s="409"/>
      <c r="C5" s="409"/>
      <c r="D5" s="409"/>
      <c r="E5" s="409"/>
      <c r="F5" s="409"/>
      <c r="G5" s="405" t="s">
        <v>372</v>
      </c>
      <c r="H5" s="409"/>
    </row>
    <row r="6" spans="1:15" s="410" customFormat="1" ht="22.5" customHeight="1" thickBot="1" x14ac:dyDescent="0.3">
      <c r="A6" s="409"/>
      <c r="B6" s="409"/>
      <c r="C6" s="409"/>
      <c r="D6" s="409"/>
      <c r="E6" s="409"/>
      <c r="F6" s="409"/>
      <c r="G6" s="405" t="s">
        <v>217</v>
      </c>
      <c r="H6" s="409"/>
    </row>
    <row r="7" spans="1:15" x14ac:dyDescent="0.25">
      <c r="A7" s="237"/>
      <c r="B7" s="238" t="s">
        <v>382</v>
      </c>
      <c r="C7" s="239">
        <v>0.52</v>
      </c>
      <c r="D7" s="265" t="s">
        <v>216</v>
      </c>
      <c r="E7" s="242">
        <v>20</v>
      </c>
      <c r="F7" s="241" t="s">
        <v>14</v>
      </c>
      <c r="G7" s="242">
        <f>E7*C7</f>
        <v>10.4</v>
      </c>
      <c r="H7" s="243" t="s">
        <v>14</v>
      </c>
      <c r="I7" s="130"/>
    </row>
    <row r="8" spans="1:15" x14ac:dyDescent="0.25">
      <c r="A8" s="244"/>
      <c r="B8" s="223" t="s">
        <v>71</v>
      </c>
      <c r="C8" s="245">
        <v>0.52</v>
      </c>
      <c r="D8" s="223" t="s">
        <v>216</v>
      </c>
      <c r="E8" s="248">
        <v>37.32</v>
      </c>
      <c r="F8" s="247" t="s">
        <v>14</v>
      </c>
      <c r="G8" s="248">
        <f>E8*C8</f>
        <v>19.406400000000001</v>
      </c>
      <c r="H8" s="266" t="s">
        <v>14</v>
      </c>
      <c r="I8" s="15"/>
    </row>
    <row r="9" spans="1:15" x14ac:dyDescent="0.25">
      <c r="A9" s="244"/>
      <c r="B9" s="223" t="s">
        <v>72</v>
      </c>
      <c r="C9" s="245">
        <v>0.52</v>
      </c>
      <c r="D9" s="223" t="s">
        <v>216</v>
      </c>
      <c r="E9" s="248">
        <v>10.8</v>
      </c>
      <c r="F9" s="230" t="s">
        <v>14</v>
      </c>
      <c r="G9" s="250">
        <f>E9*C9</f>
        <v>5.6160000000000005</v>
      </c>
      <c r="H9" s="271" t="s">
        <v>14</v>
      </c>
    </row>
    <row r="10" spans="1:15" s="410" customFormat="1" ht="21" customHeight="1" x14ac:dyDescent="0.25">
      <c r="A10" s="431"/>
      <c r="B10" s="432"/>
      <c r="C10" s="433"/>
      <c r="D10" s="434"/>
      <c r="E10" s="435"/>
      <c r="F10" s="439"/>
      <c r="G10" s="437">
        <f>SUM(G7:G9)</f>
        <v>35.422400000000003</v>
      </c>
      <c r="H10" s="438" t="s">
        <v>366</v>
      </c>
    </row>
    <row r="11" spans="1:15" s="1" customFormat="1" ht="18.75" customHeight="1" x14ac:dyDescent="0.25">
      <c r="A11" s="59"/>
      <c r="B11" s="496" t="s">
        <v>278</v>
      </c>
      <c r="C11" s="21"/>
      <c r="D11" s="21"/>
      <c r="E11" s="39"/>
      <c r="F11" s="19"/>
      <c r="G11" s="154">
        <f>+G10*E12*E13*E14*E15*E16*E17*E18*E19*E20</f>
        <v>35.422400000000003</v>
      </c>
      <c r="H11" s="379" t="s">
        <v>366</v>
      </c>
      <c r="I11" s="160"/>
      <c r="L11" s="32"/>
      <c r="M11" s="17"/>
      <c r="N11" s="17"/>
      <c r="O11" s="18"/>
    </row>
    <row r="12" spans="1:15" x14ac:dyDescent="0.25">
      <c r="A12" s="59"/>
      <c r="B12" s="131" t="s">
        <v>26</v>
      </c>
      <c r="C12" s="21" t="s">
        <v>206</v>
      </c>
      <c r="D12" s="33" t="s">
        <v>19</v>
      </c>
      <c r="E12" s="39">
        <v>1</v>
      </c>
      <c r="F12" s="19"/>
      <c r="G12" s="20"/>
      <c r="H12" s="155"/>
      <c r="I12" s="15"/>
      <c r="L12" s="24"/>
      <c r="M12" s="21"/>
      <c r="N12" s="33"/>
      <c r="O12" s="39"/>
    </row>
    <row r="13" spans="1:15" x14ac:dyDescent="0.25">
      <c r="A13" s="59"/>
      <c r="B13" s="131" t="s">
        <v>100</v>
      </c>
      <c r="C13" s="21" t="s">
        <v>206</v>
      </c>
      <c r="D13" s="33" t="s">
        <v>18</v>
      </c>
      <c r="E13" s="39">
        <v>1</v>
      </c>
      <c r="F13" s="19"/>
      <c r="G13" s="20"/>
      <c r="H13" s="155"/>
      <c r="L13" s="24"/>
      <c r="M13" s="21"/>
      <c r="N13" s="33"/>
      <c r="O13" s="39"/>
    </row>
    <row r="14" spans="1:15" x14ac:dyDescent="0.25">
      <c r="A14" s="59"/>
      <c r="B14" s="131" t="s">
        <v>5</v>
      </c>
      <c r="C14" s="21" t="s">
        <v>206</v>
      </c>
      <c r="D14" s="33"/>
      <c r="E14" s="39">
        <v>1</v>
      </c>
      <c r="F14" s="19"/>
      <c r="G14" s="20"/>
      <c r="H14" s="155"/>
      <c r="I14" s="41"/>
      <c r="L14" s="24"/>
      <c r="M14" s="21"/>
      <c r="N14" s="33"/>
      <c r="O14" s="39"/>
    </row>
    <row r="15" spans="1:15" x14ac:dyDescent="0.25">
      <c r="A15" s="59"/>
      <c r="B15" s="131" t="s">
        <v>46</v>
      </c>
      <c r="C15" s="21" t="s">
        <v>206</v>
      </c>
      <c r="D15" s="33"/>
      <c r="E15" s="39">
        <v>1</v>
      </c>
      <c r="F15" s="19"/>
      <c r="G15" s="20"/>
      <c r="H15" s="155"/>
      <c r="I15" s="41"/>
      <c r="L15" s="24"/>
      <c r="M15" s="21"/>
      <c r="N15" s="33"/>
      <c r="O15" s="39"/>
    </row>
    <row r="16" spans="1:15" x14ac:dyDescent="0.25">
      <c r="A16" s="59"/>
      <c r="B16" s="131" t="s">
        <v>28</v>
      </c>
      <c r="C16" s="21" t="s">
        <v>299</v>
      </c>
      <c r="D16" s="33" t="s">
        <v>25</v>
      </c>
      <c r="E16" s="39">
        <v>1</v>
      </c>
      <c r="F16" s="19"/>
      <c r="G16" s="20"/>
      <c r="H16" s="155"/>
      <c r="I16" s="14"/>
      <c r="L16" s="24"/>
      <c r="M16" s="21"/>
      <c r="N16" s="33"/>
      <c r="O16" s="39"/>
    </row>
    <row r="17" spans="1:15" x14ac:dyDescent="0.25">
      <c r="A17" s="59"/>
      <c r="B17" s="131" t="s">
        <v>4</v>
      </c>
      <c r="C17" s="21" t="s">
        <v>206</v>
      </c>
      <c r="D17" s="33" t="s">
        <v>19</v>
      </c>
      <c r="E17" s="39">
        <v>1</v>
      </c>
      <c r="F17" s="19"/>
      <c r="G17" s="20"/>
      <c r="H17" s="155"/>
      <c r="L17" s="24"/>
      <c r="M17" s="28"/>
      <c r="N17" s="33"/>
      <c r="O17" s="39"/>
    </row>
    <row r="18" spans="1:15" x14ac:dyDescent="0.25">
      <c r="A18" s="59"/>
      <c r="B18" s="131" t="s">
        <v>29</v>
      </c>
      <c r="C18" s="49">
        <v>2</v>
      </c>
      <c r="D18" s="33" t="s">
        <v>32</v>
      </c>
      <c r="E18" s="39">
        <v>1</v>
      </c>
      <c r="F18" s="19"/>
      <c r="G18" s="20"/>
      <c r="H18" s="155"/>
      <c r="I18" s="41"/>
      <c r="L18" s="24"/>
      <c r="M18" s="49"/>
      <c r="N18" s="33"/>
      <c r="O18" s="39"/>
    </row>
    <row r="19" spans="1:15" x14ac:dyDescent="0.25">
      <c r="A19" s="59"/>
      <c r="B19" s="24" t="s">
        <v>31</v>
      </c>
      <c r="C19" s="21" t="s">
        <v>206</v>
      </c>
      <c r="D19" s="33" t="s">
        <v>17</v>
      </c>
      <c r="E19" s="39">
        <v>1</v>
      </c>
      <c r="F19" s="19"/>
      <c r="G19" s="20"/>
      <c r="H19" s="155"/>
      <c r="L19" s="24"/>
      <c r="M19" s="21"/>
      <c r="N19" s="33"/>
      <c r="O19" s="39"/>
    </row>
    <row r="20" spans="1:15" x14ac:dyDescent="0.25">
      <c r="A20" s="61"/>
      <c r="B20" s="158" t="s">
        <v>35</v>
      </c>
      <c r="C20" s="38">
        <v>3.5</v>
      </c>
      <c r="D20" s="35" t="s">
        <v>36</v>
      </c>
      <c r="E20" s="40">
        <v>1</v>
      </c>
      <c r="F20" s="22"/>
      <c r="G20" s="23"/>
      <c r="H20" s="156"/>
      <c r="L20" s="24"/>
      <c r="M20" s="21"/>
      <c r="N20" s="33"/>
      <c r="O20" s="39"/>
    </row>
    <row r="21" spans="1:15" s="1" customFormat="1" ht="18.75" customHeight="1" x14ac:dyDescent="0.25">
      <c r="A21" s="59"/>
      <c r="B21" s="495" t="s">
        <v>33</v>
      </c>
      <c r="C21" s="21"/>
      <c r="D21" s="21"/>
      <c r="E21" s="39"/>
      <c r="F21" s="19"/>
      <c r="G21" s="154">
        <f>G10*E22*E23*E24*E25*E26*E27*E28*E29*E30</f>
        <v>105.36038656000004</v>
      </c>
      <c r="H21" s="379" t="s">
        <v>366</v>
      </c>
      <c r="I21" s="160"/>
      <c r="L21" s="32"/>
      <c r="M21" s="17"/>
      <c r="N21" s="17"/>
      <c r="O21" s="18"/>
    </row>
    <row r="22" spans="1:15" x14ac:dyDescent="0.25">
      <c r="A22" s="59"/>
      <c r="B22" s="131" t="s">
        <v>26</v>
      </c>
      <c r="C22" s="21" t="s">
        <v>206</v>
      </c>
      <c r="D22" s="33" t="s">
        <v>19</v>
      </c>
      <c r="E22" s="39">
        <v>1</v>
      </c>
      <c r="F22" s="19"/>
      <c r="G22" s="20"/>
      <c r="H22" s="155"/>
      <c r="I22" s="15"/>
      <c r="L22" s="24"/>
      <c r="M22" s="21"/>
      <c r="N22" s="33"/>
      <c r="O22" s="39"/>
    </row>
    <row r="23" spans="1:15" x14ac:dyDescent="0.25">
      <c r="A23" s="59"/>
      <c r="B23" s="131" t="s">
        <v>100</v>
      </c>
      <c r="C23" s="21" t="s">
        <v>206</v>
      </c>
      <c r="D23" s="33" t="s">
        <v>18</v>
      </c>
      <c r="E23" s="39">
        <v>1</v>
      </c>
      <c r="F23" s="19"/>
      <c r="G23" s="20"/>
      <c r="H23" s="155"/>
      <c r="L23" s="24"/>
      <c r="M23" s="21"/>
      <c r="N23" s="33"/>
      <c r="O23" s="39"/>
    </row>
    <row r="24" spans="1:15" x14ac:dyDescent="0.25">
      <c r="A24" s="59"/>
      <c r="B24" s="131" t="s">
        <v>5</v>
      </c>
      <c r="C24" s="21" t="s">
        <v>2</v>
      </c>
      <c r="D24" s="33"/>
      <c r="E24" s="39">
        <v>1.6</v>
      </c>
      <c r="F24" s="19"/>
      <c r="G24" s="20"/>
      <c r="H24" s="155"/>
      <c r="I24" s="41"/>
      <c r="L24" s="24"/>
      <c r="M24" s="21"/>
      <c r="N24" s="33"/>
      <c r="O24" s="39"/>
    </row>
    <row r="25" spans="1:15" x14ac:dyDescent="0.25">
      <c r="A25" s="59"/>
      <c r="B25" s="131" t="s">
        <v>46</v>
      </c>
      <c r="C25" s="21" t="s">
        <v>1</v>
      </c>
      <c r="D25" s="33"/>
      <c r="E25" s="39">
        <v>1.3</v>
      </c>
      <c r="F25" s="19"/>
      <c r="G25" s="20"/>
      <c r="H25" s="155"/>
      <c r="I25" s="41"/>
      <c r="L25" s="24"/>
      <c r="M25" s="21"/>
      <c r="N25" s="33"/>
      <c r="O25" s="39"/>
    </row>
    <row r="26" spans="1:15" x14ac:dyDescent="0.25">
      <c r="A26" s="59"/>
      <c r="B26" s="131" t="s">
        <v>28</v>
      </c>
      <c r="C26" s="21" t="s">
        <v>269</v>
      </c>
      <c r="D26" s="33" t="s">
        <v>25</v>
      </c>
      <c r="E26" s="39">
        <v>1</v>
      </c>
      <c r="F26" s="19"/>
      <c r="G26" s="20"/>
      <c r="H26" s="155"/>
      <c r="I26" s="41"/>
      <c r="L26" s="24"/>
      <c r="M26" s="21"/>
      <c r="N26" s="33"/>
      <c r="O26" s="39"/>
    </row>
    <row r="27" spans="1:15" x14ac:dyDescent="0.25">
      <c r="A27" s="59"/>
      <c r="B27" s="131" t="s">
        <v>4</v>
      </c>
      <c r="C27" s="28" t="s">
        <v>219</v>
      </c>
      <c r="D27" s="33" t="s">
        <v>19</v>
      </c>
      <c r="E27" s="39">
        <v>1.1000000000000001</v>
      </c>
      <c r="F27" s="19"/>
      <c r="G27" s="20"/>
      <c r="H27" s="155"/>
      <c r="L27" s="24"/>
      <c r="M27" s="28"/>
      <c r="N27" s="33"/>
      <c r="O27" s="39"/>
    </row>
    <row r="28" spans="1:15" x14ac:dyDescent="0.25">
      <c r="A28" s="59"/>
      <c r="B28" s="131" t="s">
        <v>29</v>
      </c>
      <c r="C28" s="49" t="s">
        <v>315</v>
      </c>
      <c r="D28" s="33" t="s">
        <v>32</v>
      </c>
      <c r="E28" s="39">
        <v>1.3</v>
      </c>
      <c r="F28" s="19"/>
      <c r="G28" s="20"/>
      <c r="H28" s="155"/>
      <c r="I28" s="41"/>
      <c r="L28" s="24"/>
      <c r="M28" s="49"/>
      <c r="N28" s="33"/>
      <c r="O28" s="39"/>
    </row>
    <row r="29" spans="1:15" x14ac:dyDescent="0.25">
      <c r="A29" s="59"/>
      <c r="B29" s="24" t="s">
        <v>31</v>
      </c>
      <c r="C29" s="21" t="s">
        <v>206</v>
      </c>
      <c r="D29" s="33" t="s">
        <v>17</v>
      </c>
      <c r="E29" s="39">
        <v>1</v>
      </c>
      <c r="F29" s="19"/>
      <c r="G29" s="20"/>
      <c r="H29" s="155"/>
      <c r="L29" s="24"/>
      <c r="M29" s="21"/>
      <c r="N29" s="33"/>
      <c r="O29" s="39"/>
    </row>
    <row r="30" spans="1:15" x14ac:dyDescent="0.25">
      <c r="A30" s="61"/>
      <c r="B30" s="158" t="s">
        <v>35</v>
      </c>
      <c r="C30" s="38">
        <v>3.5</v>
      </c>
      <c r="D30" s="35" t="s">
        <v>36</v>
      </c>
      <c r="E30" s="40">
        <v>1</v>
      </c>
      <c r="F30" s="22"/>
      <c r="G30" s="23"/>
      <c r="H30" s="156"/>
      <c r="L30" s="24"/>
      <c r="M30" s="21"/>
      <c r="N30" s="33"/>
      <c r="O30" s="39"/>
    </row>
    <row r="31" spans="1:15" ht="19.5" customHeight="1" x14ac:dyDescent="0.25">
      <c r="A31" s="63"/>
      <c r="B31" s="127" t="s">
        <v>6</v>
      </c>
      <c r="C31" s="96"/>
      <c r="D31" s="96"/>
      <c r="E31" s="97"/>
      <c r="F31" s="7"/>
      <c r="G31" s="380">
        <f>G10*E32*E33*E34*E35*E36*E37*E38*E39*E40</f>
        <v>200.58996672000004</v>
      </c>
      <c r="H31" s="379" t="s">
        <v>366</v>
      </c>
      <c r="I31" s="160"/>
      <c r="J31" s="50"/>
      <c r="K31" s="17"/>
      <c r="L31" s="13"/>
      <c r="M31" s="96"/>
      <c r="N31" s="96"/>
      <c r="O31" s="97"/>
    </row>
    <row r="32" spans="1:15" x14ac:dyDescent="0.25">
      <c r="A32" s="59"/>
      <c r="B32" s="131" t="s">
        <v>26</v>
      </c>
      <c r="C32" s="21" t="s">
        <v>206</v>
      </c>
      <c r="D32" s="27" t="s">
        <v>19</v>
      </c>
      <c r="E32" s="39">
        <v>1</v>
      </c>
      <c r="F32" s="19"/>
      <c r="G32" s="20"/>
      <c r="H32" s="155"/>
      <c r="J32" s="16"/>
      <c r="K32" s="17"/>
      <c r="L32" s="24"/>
      <c r="M32" s="21"/>
      <c r="N32" s="33"/>
      <c r="O32" s="39"/>
    </row>
    <row r="33" spans="1:15" x14ac:dyDescent="0.25">
      <c r="A33" s="59"/>
      <c r="B33" s="131" t="s">
        <v>100</v>
      </c>
      <c r="C33" s="21" t="s">
        <v>203</v>
      </c>
      <c r="D33" s="27"/>
      <c r="E33" s="39">
        <v>1.5</v>
      </c>
      <c r="F33" s="19"/>
      <c r="G33" s="20"/>
      <c r="H33" s="155"/>
      <c r="I33" s="41"/>
      <c r="J33" s="16"/>
      <c r="K33" s="21"/>
      <c r="L33" s="24"/>
      <c r="M33" s="21"/>
      <c r="N33" s="33"/>
      <c r="O33" s="39"/>
    </row>
    <row r="34" spans="1:15" x14ac:dyDescent="0.25">
      <c r="A34" s="59"/>
      <c r="B34" s="131" t="s">
        <v>5</v>
      </c>
      <c r="C34" s="21" t="s">
        <v>2</v>
      </c>
      <c r="D34" s="27"/>
      <c r="E34" s="39">
        <v>1.6</v>
      </c>
      <c r="F34" s="19"/>
      <c r="G34" s="20"/>
      <c r="H34" s="155"/>
      <c r="I34" s="41"/>
      <c r="J34" s="16"/>
      <c r="K34" s="21"/>
      <c r="L34" s="24"/>
      <c r="M34" s="21"/>
      <c r="N34" s="33"/>
      <c r="O34" s="39"/>
    </row>
    <row r="35" spans="1:15" x14ac:dyDescent="0.25">
      <c r="A35" s="59"/>
      <c r="B35" s="131" t="s">
        <v>46</v>
      </c>
      <c r="C35" s="21" t="s">
        <v>1</v>
      </c>
      <c r="D35" s="33"/>
      <c r="E35" s="39">
        <v>1.3</v>
      </c>
      <c r="F35" s="19"/>
      <c r="G35" s="20"/>
      <c r="H35" s="155"/>
      <c r="I35" s="41"/>
      <c r="J35" s="24"/>
      <c r="K35" s="21"/>
      <c r="L35" s="24"/>
      <c r="M35" s="21"/>
      <c r="N35" s="33"/>
      <c r="O35" s="39"/>
    </row>
    <row r="36" spans="1:15" x14ac:dyDescent="0.25">
      <c r="A36" s="59"/>
      <c r="B36" s="131" t="s">
        <v>28</v>
      </c>
      <c r="C36" s="21" t="s">
        <v>269</v>
      </c>
      <c r="D36" s="27" t="s">
        <v>25</v>
      </c>
      <c r="E36" s="39">
        <v>1</v>
      </c>
      <c r="F36" s="19"/>
      <c r="G36" s="20"/>
      <c r="H36" s="155"/>
      <c r="I36" s="41"/>
      <c r="J36" s="16"/>
      <c r="K36" s="17"/>
      <c r="L36" s="24"/>
      <c r="M36" s="21"/>
      <c r="N36" s="33"/>
      <c r="O36" s="39"/>
    </row>
    <row r="37" spans="1:15" x14ac:dyDescent="0.25">
      <c r="A37" s="59"/>
      <c r="B37" s="131" t="s">
        <v>4</v>
      </c>
      <c r="C37" s="28" t="s">
        <v>219</v>
      </c>
      <c r="D37" s="27" t="s">
        <v>19</v>
      </c>
      <c r="E37" s="39">
        <v>1.1000000000000001</v>
      </c>
      <c r="F37" s="19"/>
      <c r="G37" s="20"/>
      <c r="H37" s="155"/>
      <c r="I37" s="14"/>
      <c r="J37" s="24"/>
      <c r="K37" s="28"/>
      <c r="L37" s="24"/>
      <c r="M37" s="28"/>
      <c r="N37" s="33"/>
      <c r="O37" s="39"/>
    </row>
    <row r="38" spans="1:15" x14ac:dyDescent="0.25">
      <c r="A38" s="59"/>
      <c r="B38" s="131" t="s">
        <v>29</v>
      </c>
      <c r="C38" s="49" t="s">
        <v>320</v>
      </c>
      <c r="D38" s="33" t="s">
        <v>32</v>
      </c>
      <c r="E38" s="39">
        <v>1.65</v>
      </c>
      <c r="F38" s="19"/>
      <c r="G38" s="20"/>
      <c r="H38" s="155"/>
      <c r="I38" s="41"/>
      <c r="J38" s="16"/>
      <c r="K38" s="29"/>
      <c r="L38" s="24"/>
      <c r="M38" s="49"/>
      <c r="N38" s="33"/>
      <c r="O38" s="39"/>
    </row>
    <row r="39" spans="1:15" x14ac:dyDescent="0.25">
      <c r="A39" s="59"/>
      <c r="B39" s="24" t="s">
        <v>31</v>
      </c>
      <c r="C39" s="21" t="s">
        <v>206</v>
      </c>
      <c r="D39" s="33" t="s">
        <v>17</v>
      </c>
      <c r="E39" s="39">
        <v>1</v>
      </c>
      <c r="F39" s="19"/>
      <c r="G39" s="20"/>
      <c r="H39" s="155"/>
      <c r="J39" s="24"/>
      <c r="K39" s="17"/>
      <c r="L39" s="24"/>
      <c r="M39" s="21"/>
      <c r="N39" s="33"/>
      <c r="O39" s="39"/>
    </row>
    <row r="40" spans="1:15" x14ac:dyDescent="0.25">
      <c r="A40" s="61"/>
      <c r="B40" s="158" t="s">
        <v>35</v>
      </c>
      <c r="C40" s="38">
        <v>3.5</v>
      </c>
      <c r="D40" s="30" t="s">
        <v>36</v>
      </c>
      <c r="E40" s="40">
        <v>1</v>
      </c>
      <c r="F40" s="22"/>
      <c r="G40" s="23"/>
      <c r="H40" s="156"/>
      <c r="J40" s="24"/>
      <c r="K40" s="17"/>
      <c r="L40" s="24"/>
      <c r="M40" s="21"/>
      <c r="N40" s="33"/>
      <c r="O40" s="39"/>
    </row>
    <row r="41" spans="1:15" ht="19.5" customHeight="1" x14ac:dyDescent="0.25">
      <c r="A41" s="64"/>
      <c r="B41" s="494" t="s">
        <v>20</v>
      </c>
      <c r="C41" s="96"/>
      <c r="D41" s="96"/>
      <c r="E41" s="97"/>
      <c r="F41" s="7"/>
      <c r="G41" s="380">
        <f>G10*E42*E43*E44*E45*E46*E47*E48*E49*E50</f>
        <v>367.62670264320013</v>
      </c>
      <c r="H41" s="379" t="s">
        <v>366</v>
      </c>
      <c r="I41" s="160"/>
      <c r="J41" s="50"/>
      <c r="K41" s="17"/>
      <c r="L41" s="13"/>
      <c r="M41" s="96"/>
      <c r="N41" s="96"/>
      <c r="O41" s="97"/>
    </row>
    <row r="42" spans="1:15" x14ac:dyDescent="0.25">
      <c r="A42" s="59"/>
      <c r="B42" s="131" t="s">
        <v>26</v>
      </c>
      <c r="C42" s="21" t="s">
        <v>280</v>
      </c>
      <c r="D42" s="27" t="s">
        <v>19</v>
      </c>
      <c r="E42" s="39">
        <v>1.6</v>
      </c>
      <c r="F42" s="19"/>
      <c r="G42" s="20"/>
      <c r="H42" s="60"/>
      <c r="I42" s="41"/>
      <c r="J42" s="16"/>
      <c r="K42" s="17"/>
      <c r="L42" s="24"/>
      <c r="M42" s="21"/>
      <c r="N42" s="33"/>
      <c r="O42" s="39"/>
    </row>
    <row r="43" spans="1:15" x14ac:dyDescent="0.25">
      <c r="A43" s="59"/>
      <c r="B43" s="131" t="s">
        <v>100</v>
      </c>
      <c r="C43" s="128" t="s">
        <v>203</v>
      </c>
      <c r="D43" s="27"/>
      <c r="E43" s="39">
        <v>1.5</v>
      </c>
      <c r="F43" s="19"/>
      <c r="G43" s="20"/>
      <c r="H43" s="60"/>
      <c r="I43" s="41"/>
      <c r="J43" s="16"/>
      <c r="K43" s="21"/>
      <c r="L43" s="24"/>
      <c r="M43" s="21"/>
      <c r="N43" s="33"/>
      <c r="O43" s="39"/>
    </row>
    <row r="44" spans="1:15" x14ac:dyDescent="0.25">
      <c r="A44" s="59"/>
      <c r="B44" s="131" t="s">
        <v>5</v>
      </c>
      <c r="C44" s="21" t="s">
        <v>2</v>
      </c>
      <c r="D44" s="27"/>
      <c r="E44" s="39">
        <v>1.6</v>
      </c>
      <c r="F44" s="19"/>
      <c r="G44" s="20"/>
      <c r="H44" s="60"/>
      <c r="J44" s="16"/>
      <c r="K44" s="21"/>
      <c r="L44" s="24"/>
      <c r="M44" s="21"/>
      <c r="N44" s="33"/>
      <c r="O44" s="39"/>
    </row>
    <row r="45" spans="1:15" x14ac:dyDescent="0.25">
      <c r="A45" s="59"/>
      <c r="B45" s="131" t="s">
        <v>46</v>
      </c>
      <c r="C45" s="21" t="s">
        <v>1</v>
      </c>
      <c r="D45" s="33"/>
      <c r="E45" s="39">
        <v>1.3</v>
      </c>
      <c r="F45" s="19"/>
      <c r="G45" s="20"/>
      <c r="H45" s="60"/>
      <c r="I45" s="41"/>
      <c r="J45" s="24"/>
      <c r="K45" s="21"/>
      <c r="L45" s="24"/>
      <c r="M45" s="21"/>
      <c r="N45" s="33"/>
      <c r="O45" s="39"/>
    </row>
    <row r="46" spans="1:15" x14ac:dyDescent="0.25">
      <c r="A46" s="59"/>
      <c r="B46" s="131" t="s">
        <v>28</v>
      </c>
      <c r="C46" s="21" t="s">
        <v>273</v>
      </c>
      <c r="D46" s="27" t="s">
        <v>25</v>
      </c>
      <c r="E46" s="39">
        <v>1.05</v>
      </c>
      <c r="F46" s="19"/>
      <c r="G46" s="20"/>
      <c r="H46" s="60"/>
      <c r="I46" s="41"/>
      <c r="J46" s="16"/>
      <c r="K46" s="17"/>
      <c r="L46" s="24"/>
      <c r="M46" s="21"/>
      <c r="N46" s="33"/>
      <c r="O46" s="39"/>
    </row>
    <row r="47" spans="1:15" x14ac:dyDescent="0.25">
      <c r="A47" s="59"/>
      <c r="B47" s="131" t="s">
        <v>4</v>
      </c>
      <c r="C47" s="28" t="s">
        <v>316</v>
      </c>
      <c r="D47" s="27" t="s">
        <v>19</v>
      </c>
      <c r="E47" s="39">
        <v>1.2</v>
      </c>
      <c r="F47" s="19"/>
      <c r="G47" s="20"/>
      <c r="H47" s="60"/>
      <c r="J47" s="24"/>
      <c r="K47" s="28"/>
      <c r="L47" s="24"/>
      <c r="M47" s="28"/>
      <c r="N47" s="33"/>
      <c r="O47" s="39"/>
    </row>
    <row r="48" spans="1:15" x14ac:dyDescent="0.25">
      <c r="A48" s="59"/>
      <c r="B48" s="131" t="s">
        <v>29</v>
      </c>
      <c r="C48" s="49" t="s">
        <v>320</v>
      </c>
      <c r="D48" s="33" t="s">
        <v>32</v>
      </c>
      <c r="E48" s="39">
        <v>1.65</v>
      </c>
      <c r="F48" s="19"/>
      <c r="G48" s="20"/>
      <c r="H48" s="60"/>
      <c r="I48" s="41"/>
      <c r="J48" s="16"/>
      <c r="K48" s="29"/>
      <c r="L48" s="24"/>
      <c r="M48" s="49"/>
      <c r="N48" s="33"/>
      <c r="O48" s="39"/>
    </row>
    <row r="49" spans="1:15" x14ac:dyDescent="0.25">
      <c r="A49" s="59"/>
      <c r="B49" s="24" t="s">
        <v>31</v>
      </c>
      <c r="C49" s="21" t="s">
        <v>206</v>
      </c>
      <c r="D49" s="33" t="s">
        <v>17</v>
      </c>
      <c r="E49" s="39">
        <v>1</v>
      </c>
      <c r="F49" s="19"/>
      <c r="G49" s="20"/>
      <c r="H49" s="60"/>
      <c r="J49" s="24"/>
      <c r="K49" s="17"/>
      <c r="L49" s="24"/>
      <c r="M49" s="21"/>
      <c r="N49" s="33"/>
      <c r="O49" s="39"/>
    </row>
    <row r="50" spans="1:15" ht="13.8" thickBot="1" x14ac:dyDescent="0.3">
      <c r="A50" s="65"/>
      <c r="B50" s="159" t="s">
        <v>35</v>
      </c>
      <c r="C50" s="66">
        <v>3.5</v>
      </c>
      <c r="D50" s="67" t="s">
        <v>36</v>
      </c>
      <c r="E50" s="68">
        <v>1</v>
      </c>
      <c r="F50" s="69"/>
      <c r="G50" s="70"/>
      <c r="H50" s="71"/>
      <c r="J50" s="24"/>
      <c r="K50" s="21"/>
      <c r="L50" s="24"/>
      <c r="M50" s="21"/>
      <c r="N50" s="33"/>
      <c r="O50" s="39"/>
    </row>
    <row r="51" spans="1:15" x14ac:dyDescent="0.25">
      <c r="A51" s="7"/>
      <c r="B51" s="8"/>
      <c r="C51" s="9"/>
      <c r="D51" s="10"/>
      <c r="E51" s="6"/>
      <c r="F51" s="9"/>
      <c r="G51" s="11"/>
      <c r="H51" s="12"/>
      <c r="J51" s="51"/>
      <c r="K51" s="51"/>
      <c r="L51" s="51"/>
      <c r="M51" s="51"/>
      <c r="N51" s="51"/>
    </row>
    <row r="52" spans="1:15" ht="12.75" customHeight="1" x14ac:dyDescent="0.25"/>
    <row r="53" spans="1:15" x14ac:dyDescent="0.25">
      <c r="A53" s="412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</row>
    <row r="54" spans="1:15" x14ac:dyDescent="0.25">
      <c r="A54" s="414" t="s">
        <v>348</v>
      </c>
      <c r="N54" s="414"/>
      <c r="O54" s="493" t="s">
        <v>384</v>
      </c>
    </row>
    <row r="61" spans="1:15" x14ac:dyDescent="0.25">
      <c r="B61" s="41"/>
    </row>
  </sheetData>
  <sheetProtection sheet="1" objects="1" scenarios="1" selectLockedCells="1"/>
  <customSheetViews>
    <customSheetView guid="{53577D95-2C63-4AAC-BA60-521614B920FC}" scale="90" showGridLines="0" showRowCol="0" fitToPage="1" topLeftCell="A10">
      <selection activeCell="O54" sqref="O54"/>
      <pageMargins left="0.70866141732283472" right="0.70866141732283472" top="0.78740157480314965" bottom="0.78740157480314965" header="0.31496062992125984" footer="0.31496062992125984"/>
      <pageSetup paperSize="9" scale="71" orientation="landscape" r:id="rId1"/>
    </customSheetView>
    <customSheetView guid="{BCF61E25-243C-4CAA-8913-0F558945A257}" scale="90" showGridLines="0" showRowCol="0" fitToPage="1" topLeftCell="A10">
      <selection activeCell="O54" sqref="O54"/>
      <pageMargins left="0.70866141732283472" right="0.70866141732283472" top="0.78740157480314965" bottom="0.78740157480314965" header="0.31496062992125984" footer="0.31496062992125984"/>
      <pageSetup paperSize="9" scale="71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1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rgb="FFFFC000"/>
    <pageSetUpPr fitToPage="1"/>
  </sheetPr>
  <dimension ref="A1:P60"/>
  <sheetViews>
    <sheetView showGridLines="0" showRowColHeaders="0" zoomScale="90" zoomScaleNormal="90" workbookViewId="0">
      <selection activeCell="O55" sqref="O55"/>
    </sheetView>
  </sheetViews>
  <sheetFormatPr baseColWidth="10" defaultRowHeight="13.2" x14ac:dyDescent="0.25"/>
  <cols>
    <col min="1" max="1" width="2.6640625" customWidth="1"/>
    <col min="2" max="2" width="25.88671875" customWidth="1"/>
    <col min="3" max="3" width="11.109375" customWidth="1"/>
    <col min="4" max="6" width="7.5546875" customWidth="1"/>
    <col min="7" max="7" width="15.44140625" customWidth="1"/>
    <col min="8" max="8" width="9.109375" customWidth="1"/>
    <col min="9" max="9" width="7.6640625" customWidth="1"/>
  </cols>
  <sheetData>
    <row r="1" spans="1:13" ht="18.75" customHeight="1" x14ac:dyDescent="0.25">
      <c r="A1" s="417" t="s">
        <v>66</v>
      </c>
      <c r="B1" s="209"/>
      <c r="C1" s="209"/>
      <c r="D1" s="209"/>
      <c r="E1" s="210" t="s">
        <v>7</v>
      </c>
      <c r="F1" s="210"/>
      <c r="G1" s="234"/>
      <c r="H1" s="251"/>
      <c r="J1" s="501" t="s">
        <v>370</v>
      </c>
    </row>
    <row r="2" spans="1:13" ht="18" customHeight="1" x14ac:dyDescent="0.25">
      <c r="A2" s="212"/>
      <c r="B2" s="399" t="s">
        <v>37</v>
      </c>
      <c r="C2" s="214"/>
      <c r="D2" s="214"/>
      <c r="E2" s="218"/>
      <c r="F2" s="214"/>
      <c r="G2" s="422" t="s">
        <v>93</v>
      </c>
      <c r="H2" s="253" t="s">
        <v>94</v>
      </c>
    </row>
    <row r="3" spans="1:13" s="410" customFormat="1" ht="18" customHeight="1" x14ac:dyDescent="0.25">
      <c r="A3" s="451"/>
      <c r="B3" s="452"/>
      <c r="C3" s="453"/>
      <c r="D3" s="453"/>
      <c r="E3" s="454"/>
      <c r="F3" s="454"/>
      <c r="G3" s="455" t="s">
        <v>95</v>
      </c>
      <c r="H3" s="448" t="s">
        <v>197</v>
      </c>
    </row>
    <row r="4" spans="1:13" s="410" customFormat="1" ht="21.75" customHeight="1" x14ac:dyDescent="0.25">
      <c r="A4" s="409"/>
      <c r="B4" s="409"/>
      <c r="C4" s="409"/>
      <c r="D4" s="409"/>
      <c r="E4" s="409"/>
      <c r="F4" s="409"/>
      <c r="G4" s="405" t="s">
        <v>330</v>
      </c>
      <c r="H4" s="409"/>
    </row>
    <row r="5" spans="1:13" s="410" customFormat="1" ht="24.75" customHeight="1" thickBot="1" x14ac:dyDescent="0.3">
      <c r="A5" s="409"/>
      <c r="B5" s="409"/>
      <c r="C5" s="409"/>
      <c r="D5" s="409"/>
      <c r="E5" s="409"/>
      <c r="F5" s="409"/>
      <c r="G5" s="405" t="s">
        <v>325</v>
      </c>
      <c r="H5" s="409"/>
    </row>
    <row r="6" spans="1:13" x14ac:dyDescent="0.25">
      <c r="A6" s="237"/>
      <c r="B6" s="238" t="s">
        <v>382</v>
      </c>
      <c r="C6" s="239">
        <v>20</v>
      </c>
      <c r="D6" s="238" t="s">
        <v>13</v>
      </c>
      <c r="E6" s="242">
        <v>24</v>
      </c>
      <c r="F6" s="241" t="s">
        <v>14</v>
      </c>
      <c r="G6" s="242">
        <f>E6*C6</f>
        <v>480</v>
      </c>
      <c r="H6" s="243" t="s">
        <v>14</v>
      </c>
      <c r="I6" s="168"/>
    </row>
    <row r="7" spans="1:13" x14ac:dyDescent="0.25">
      <c r="A7" s="244"/>
      <c r="B7" s="223" t="s">
        <v>21</v>
      </c>
      <c r="C7" s="245">
        <v>18.399999999999999</v>
      </c>
      <c r="D7" s="233" t="s">
        <v>13</v>
      </c>
      <c r="E7" s="248">
        <v>0.2</v>
      </c>
      <c r="F7" s="247" t="s">
        <v>14</v>
      </c>
      <c r="G7" s="248">
        <f>+E7*C7</f>
        <v>3.6799999999999997</v>
      </c>
      <c r="H7" s="266" t="s">
        <v>14</v>
      </c>
    </row>
    <row r="8" spans="1:13" x14ac:dyDescent="0.25">
      <c r="A8" s="244"/>
      <c r="B8" s="223" t="s">
        <v>34</v>
      </c>
      <c r="C8" s="245">
        <v>40</v>
      </c>
      <c r="D8" s="233" t="s">
        <v>17</v>
      </c>
      <c r="E8" s="248">
        <v>0.35</v>
      </c>
      <c r="F8" s="230" t="s">
        <v>14</v>
      </c>
      <c r="G8" s="250">
        <f>C8*E8</f>
        <v>14</v>
      </c>
      <c r="H8" s="271" t="s">
        <v>14</v>
      </c>
      <c r="I8" s="14"/>
    </row>
    <row r="9" spans="1:13" s="410" customFormat="1" ht="17.25" customHeight="1" x14ac:dyDescent="0.25">
      <c r="A9" s="431"/>
      <c r="B9" s="432"/>
      <c r="C9" s="433"/>
      <c r="D9" s="434"/>
      <c r="E9" s="435"/>
      <c r="F9" s="436"/>
      <c r="G9" s="437">
        <f>SUM(G6:G8)</f>
        <v>497.68</v>
      </c>
      <c r="H9" s="438" t="s">
        <v>366</v>
      </c>
      <c r="I9" s="446"/>
    </row>
    <row r="10" spans="1:13" s="1" customFormat="1" ht="18" customHeight="1" x14ac:dyDescent="0.25">
      <c r="A10" s="59"/>
      <c r="B10" s="496" t="s">
        <v>278</v>
      </c>
      <c r="C10" s="17"/>
      <c r="D10" s="17"/>
      <c r="E10" s="18"/>
      <c r="F10" s="19"/>
      <c r="G10" s="154">
        <f>G8+SUM(G6:G7)*E11*E12*E13*E14*E15*E16*E17*E18*E19</f>
        <v>497.68</v>
      </c>
      <c r="H10" s="379" t="s">
        <v>366</v>
      </c>
      <c r="I10" s="160"/>
    </row>
    <row r="11" spans="1:13" x14ac:dyDescent="0.25">
      <c r="A11" s="59"/>
      <c r="B11" s="131" t="s">
        <v>26</v>
      </c>
      <c r="C11" s="21" t="s">
        <v>206</v>
      </c>
      <c r="D11" s="33" t="s">
        <v>19</v>
      </c>
      <c r="E11" s="39">
        <v>1</v>
      </c>
      <c r="F11" s="55"/>
      <c r="G11" s="20"/>
      <c r="H11" s="60"/>
    </row>
    <row r="12" spans="1:13" x14ac:dyDescent="0.25">
      <c r="A12" s="59"/>
      <c r="B12" s="24" t="s">
        <v>100</v>
      </c>
      <c r="C12" s="21" t="s">
        <v>206</v>
      </c>
      <c r="D12" s="33"/>
      <c r="E12" s="39">
        <v>1</v>
      </c>
      <c r="F12" s="55"/>
      <c r="G12" s="20"/>
      <c r="H12" s="60"/>
    </row>
    <row r="13" spans="1:13" x14ac:dyDescent="0.25">
      <c r="A13" s="59"/>
      <c r="B13" s="24" t="s">
        <v>5</v>
      </c>
      <c r="C13" s="21" t="s">
        <v>206</v>
      </c>
      <c r="D13" s="33"/>
      <c r="E13" s="39">
        <v>1</v>
      </c>
      <c r="F13" s="55"/>
      <c r="G13" s="20"/>
      <c r="H13" s="60"/>
    </row>
    <row r="14" spans="1:13" x14ac:dyDescent="0.25">
      <c r="A14" s="59"/>
      <c r="B14" s="24" t="s">
        <v>46</v>
      </c>
      <c r="C14" s="21" t="s">
        <v>206</v>
      </c>
      <c r="D14" s="33"/>
      <c r="E14" s="39">
        <v>1</v>
      </c>
      <c r="F14" s="39"/>
      <c r="G14" s="20"/>
      <c r="H14" s="60"/>
      <c r="I14" s="41"/>
      <c r="J14" s="41"/>
      <c r="K14" s="41"/>
      <c r="L14" s="41"/>
      <c r="M14" s="41"/>
    </row>
    <row r="15" spans="1:13" x14ac:dyDescent="0.25">
      <c r="A15" s="59"/>
      <c r="B15" s="131" t="s">
        <v>28</v>
      </c>
      <c r="C15" s="21" t="s">
        <v>206</v>
      </c>
      <c r="D15" s="33" t="s">
        <v>25</v>
      </c>
      <c r="E15" s="39">
        <v>1</v>
      </c>
      <c r="F15" s="55"/>
      <c r="G15" s="20"/>
      <c r="H15" s="60"/>
      <c r="I15" s="41"/>
      <c r="J15" s="41"/>
      <c r="K15" s="41"/>
      <c r="L15" s="41"/>
      <c r="M15" s="41"/>
    </row>
    <row r="16" spans="1:13" x14ac:dyDescent="0.25">
      <c r="A16" s="59"/>
      <c r="B16" s="24" t="s">
        <v>4</v>
      </c>
      <c r="C16" s="21" t="s">
        <v>206</v>
      </c>
      <c r="D16" s="33" t="s">
        <v>19</v>
      </c>
      <c r="E16" s="39">
        <v>1</v>
      </c>
      <c r="F16" s="55"/>
      <c r="G16" s="20"/>
      <c r="H16" s="60"/>
      <c r="I16" s="41"/>
      <c r="J16" s="41"/>
      <c r="K16" s="41"/>
      <c r="L16" s="41"/>
      <c r="M16" s="41"/>
    </row>
    <row r="17" spans="1:13" x14ac:dyDescent="0.25">
      <c r="A17" s="59"/>
      <c r="B17" s="24" t="s">
        <v>29</v>
      </c>
      <c r="C17" s="21" t="s">
        <v>206</v>
      </c>
      <c r="D17" s="33" t="s">
        <v>32</v>
      </c>
      <c r="E17" s="39">
        <v>1</v>
      </c>
      <c r="F17" s="55"/>
      <c r="G17" s="20"/>
      <c r="H17" s="60"/>
      <c r="I17" s="41"/>
      <c r="J17" s="41"/>
      <c r="K17" s="41"/>
      <c r="L17" s="41"/>
      <c r="M17" s="41"/>
    </row>
    <row r="18" spans="1:13" x14ac:dyDescent="0.25">
      <c r="A18" s="59"/>
      <c r="B18" s="24" t="s">
        <v>31</v>
      </c>
      <c r="C18" s="21" t="s">
        <v>206</v>
      </c>
      <c r="D18" s="33" t="s">
        <v>17</v>
      </c>
      <c r="E18" s="39">
        <v>1</v>
      </c>
      <c r="F18" s="55"/>
      <c r="G18" s="20"/>
      <c r="H18" s="60"/>
      <c r="I18" s="41"/>
      <c r="J18" s="41"/>
      <c r="K18" s="41"/>
      <c r="L18" s="41"/>
      <c r="M18" s="41"/>
    </row>
    <row r="19" spans="1:13" x14ac:dyDescent="0.25">
      <c r="A19" s="61"/>
      <c r="B19" s="294" t="s">
        <v>209</v>
      </c>
      <c r="C19" s="38" t="s">
        <v>206</v>
      </c>
      <c r="D19" s="35"/>
      <c r="E19" s="40">
        <v>1</v>
      </c>
      <c r="F19" s="58"/>
      <c r="G19" s="23"/>
      <c r="H19" s="62"/>
      <c r="I19" s="41"/>
      <c r="J19" s="41"/>
      <c r="K19" s="41"/>
      <c r="L19" s="41"/>
      <c r="M19" s="41"/>
    </row>
    <row r="20" spans="1:13" s="1" customFormat="1" ht="18.75" customHeight="1" x14ac:dyDescent="0.25">
      <c r="A20" s="59"/>
      <c r="B20" s="495" t="s">
        <v>33</v>
      </c>
      <c r="C20" s="17"/>
      <c r="D20" s="17"/>
      <c r="E20" s="18"/>
      <c r="F20" s="19"/>
      <c r="G20" s="380">
        <f>G8+SUM(G6:G7)*E21*E22*E23*E24*E25*E26*E27*E28*E29</f>
        <v>1513.4080000000001</v>
      </c>
      <c r="H20" s="379" t="s">
        <v>366</v>
      </c>
      <c r="I20" s="160"/>
    </row>
    <row r="21" spans="1:13" x14ac:dyDescent="0.25">
      <c r="A21" s="59"/>
      <c r="B21" s="131" t="s">
        <v>26</v>
      </c>
      <c r="C21" s="21" t="s">
        <v>206</v>
      </c>
      <c r="D21" s="33" t="s">
        <v>19</v>
      </c>
      <c r="E21" s="39">
        <v>1</v>
      </c>
      <c r="F21" s="55"/>
      <c r="G21" s="20"/>
      <c r="H21" s="60"/>
    </row>
    <row r="22" spans="1:13" x14ac:dyDescent="0.25">
      <c r="A22" s="59"/>
      <c r="B22" s="24" t="s">
        <v>100</v>
      </c>
      <c r="C22" s="21" t="s">
        <v>206</v>
      </c>
      <c r="D22" s="33"/>
      <c r="E22" s="39">
        <v>1</v>
      </c>
      <c r="F22" s="55"/>
      <c r="G22" s="20"/>
      <c r="H22" s="60"/>
    </row>
    <row r="23" spans="1:13" x14ac:dyDescent="0.25">
      <c r="A23" s="59"/>
      <c r="B23" s="24" t="s">
        <v>5</v>
      </c>
      <c r="C23" s="21" t="s">
        <v>206</v>
      </c>
      <c r="D23" s="33"/>
      <c r="E23" s="39">
        <v>1</v>
      </c>
      <c r="F23" s="55"/>
      <c r="G23" s="20"/>
      <c r="H23" s="60"/>
    </row>
    <row r="24" spans="1:13" x14ac:dyDescent="0.25">
      <c r="A24" s="59"/>
      <c r="B24" s="24" t="s">
        <v>46</v>
      </c>
      <c r="C24" s="21" t="s">
        <v>206</v>
      </c>
      <c r="D24" s="33"/>
      <c r="E24" s="39">
        <v>1</v>
      </c>
      <c r="F24" s="39"/>
      <c r="G24" s="20"/>
      <c r="H24" s="60"/>
      <c r="I24" s="41"/>
      <c r="J24" s="41"/>
      <c r="K24" s="41"/>
      <c r="L24" s="41"/>
      <c r="M24" s="41"/>
    </row>
    <row r="25" spans="1:13" x14ac:dyDescent="0.25">
      <c r="A25" s="59"/>
      <c r="B25" s="131" t="s">
        <v>28</v>
      </c>
      <c r="C25" s="21" t="s">
        <v>215</v>
      </c>
      <c r="D25" s="33" t="s">
        <v>25</v>
      </c>
      <c r="E25" s="39">
        <v>3.1</v>
      </c>
      <c r="F25" s="55"/>
      <c r="G25" s="20"/>
      <c r="H25" s="60"/>
      <c r="I25" s="41"/>
      <c r="J25" s="41"/>
      <c r="K25" s="41"/>
      <c r="L25" s="41"/>
      <c r="M25" s="41"/>
    </row>
    <row r="26" spans="1:13" x14ac:dyDescent="0.25">
      <c r="A26" s="59"/>
      <c r="B26" s="24" t="s">
        <v>4</v>
      </c>
      <c r="C26" s="21" t="s">
        <v>206</v>
      </c>
      <c r="D26" s="33" t="s">
        <v>19</v>
      </c>
      <c r="E26" s="39">
        <v>1</v>
      </c>
      <c r="F26" s="55"/>
      <c r="G26" s="20"/>
      <c r="H26" s="60"/>
      <c r="I26" s="41"/>
      <c r="J26" s="41"/>
      <c r="K26" s="41"/>
      <c r="L26" s="41"/>
      <c r="M26" s="41"/>
    </row>
    <row r="27" spans="1:13" x14ac:dyDescent="0.25">
      <c r="A27" s="59"/>
      <c r="B27" s="24" t="s">
        <v>29</v>
      </c>
      <c r="C27" s="21" t="s">
        <v>206</v>
      </c>
      <c r="D27" s="33" t="s">
        <v>32</v>
      </c>
      <c r="E27" s="39">
        <v>1</v>
      </c>
      <c r="F27" s="55"/>
      <c r="G27" s="20"/>
      <c r="H27" s="60"/>
      <c r="I27" s="41"/>
      <c r="J27" s="41"/>
      <c r="K27" s="41"/>
      <c r="L27" s="41"/>
      <c r="M27" s="41"/>
    </row>
    <row r="28" spans="1:13" x14ac:dyDescent="0.25">
      <c r="A28" s="59"/>
      <c r="B28" s="24" t="s">
        <v>31</v>
      </c>
      <c r="C28" s="21" t="s">
        <v>206</v>
      </c>
      <c r="D28" s="33" t="s">
        <v>17</v>
      </c>
      <c r="E28" s="39">
        <v>1</v>
      </c>
      <c r="F28" s="55"/>
      <c r="G28" s="20"/>
      <c r="H28" s="60"/>
      <c r="I28" s="41"/>
      <c r="J28" s="41"/>
      <c r="K28" s="41"/>
      <c r="L28" s="41"/>
      <c r="M28" s="41"/>
    </row>
    <row r="29" spans="1:13" x14ac:dyDescent="0.25">
      <c r="A29" s="61"/>
      <c r="B29" s="294" t="s">
        <v>209</v>
      </c>
      <c r="C29" s="38" t="s">
        <v>206</v>
      </c>
      <c r="D29" s="35"/>
      <c r="E29" s="40">
        <v>1</v>
      </c>
      <c r="F29" s="58"/>
      <c r="G29" s="23"/>
      <c r="H29" s="62"/>
      <c r="I29" s="41"/>
      <c r="J29" s="41"/>
      <c r="K29" s="41"/>
      <c r="L29" s="41"/>
      <c r="M29" s="41"/>
    </row>
    <row r="30" spans="1:13" ht="20.25" customHeight="1" x14ac:dyDescent="0.25">
      <c r="A30" s="63"/>
      <c r="B30" s="127" t="s">
        <v>6</v>
      </c>
      <c r="C30" s="21"/>
      <c r="D30" s="21"/>
      <c r="E30" s="39"/>
      <c r="F30" s="55"/>
      <c r="G30" s="380">
        <f>G8+SUM(G6:G7)*E31*E32*E33*E34*E35*E36*E37*E38*E39</f>
        <v>4107.3838399999995</v>
      </c>
      <c r="H30" s="379" t="s">
        <v>366</v>
      </c>
      <c r="I30" s="160"/>
      <c r="J30" s="41"/>
      <c r="K30" s="41"/>
      <c r="L30" s="41"/>
      <c r="M30" s="41"/>
    </row>
    <row r="31" spans="1:13" x14ac:dyDescent="0.25">
      <c r="A31" s="59"/>
      <c r="B31" s="131" t="s">
        <v>26</v>
      </c>
      <c r="C31" s="21" t="s">
        <v>288</v>
      </c>
      <c r="D31" s="33" t="s">
        <v>19</v>
      </c>
      <c r="E31" s="39">
        <v>1.4</v>
      </c>
      <c r="F31" s="55"/>
      <c r="G31" s="20"/>
      <c r="H31" s="60"/>
      <c r="I31" s="41"/>
      <c r="J31" s="41"/>
      <c r="K31" s="41"/>
      <c r="L31" s="41"/>
      <c r="M31" s="41"/>
    </row>
    <row r="32" spans="1:13" x14ac:dyDescent="0.25">
      <c r="A32" s="59"/>
      <c r="B32" s="24" t="s">
        <v>100</v>
      </c>
      <c r="C32" s="21" t="s">
        <v>206</v>
      </c>
      <c r="D32" s="33"/>
      <c r="E32" s="39">
        <v>1</v>
      </c>
      <c r="F32" s="55"/>
      <c r="G32" s="20"/>
      <c r="H32" s="60"/>
      <c r="I32" s="41"/>
      <c r="J32" s="41"/>
      <c r="K32" s="41"/>
      <c r="L32" s="41"/>
      <c r="M32" s="41"/>
    </row>
    <row r="33" spans="1:16" x14ac:dyDescent="0.25">
      <c r="A33" s="59"/>
      <c r="B33" s="24" t="s">
        <v>5</v>
      </c>
      <c r="C33" s="21" t="s">
        <v>206</v>
      </c>
      <c r="D33" s="33"/>
      <c r="E33" s="39">
        <v>1</v>
      </c>
      <c r="F33" s="55"/>
      <c r="G33" s="20"/>
      <c r="H33" s="60"/>
      <c r="I33" s="41"/>
      <c r="J33" s="41"/>
      <c r="K33" s="41"/>
      <c r="L33" s="41"/>
      <c r="M33" s="41"/>
    </row>
    <row r="34" spans="1:16" x14ac:dyDescent="0.25">
      <c r="A34" s="59"/>
      <c r="B34" s="24" t="s">
        <v>46</v>
      </c>
      <c r="C34" s="128" t="s">
        <v>1</v>
      </c>
      <c r="D34" s="33"/>
      <c r="E34" s="39">
        <v>1.95</v>
      </c>
      <c r="F34" s="55"/>
      <c r="G34" s="20"/>
      <c r="H34" s="60"/>
      <c r="I34" s="44"/>
      <c r="J34" s="44"/>
      <c r="K34" s="44"/>
      <c r="L34" s="44"/>
      <c r="M34" s="44"/>
      <c r="N34" s="72"/>
      <c r="O34" s="72"/>
      <c r="P34" s="72"/>
    </row>
    <row r="35" spans="1:16" x14ac:dyDescent="0.25">
      <c r="A35" s="59"/>
      <c r="B35" s="131" t="s">
        <v>28</v>
      </c>
      <c r="C35" s="21" t="s">
        <v>215</v>
      </c>
      <c r="D35" s="33" t="s">
        <v>25</v>
      </c>
      <c r="E35" s="39">
        <v>3.1</v>
      </c>
      <c r="F35" s="55"/>
      <c r="G35" s="20"/>
      <c r="H35" s="60"/>
      <c r="I35" s="41"/>
      <c r="J35" s="41"/>
      <c r="K35" s="41"/>
      <c r="L35" s="41"/>
      <c r="M35" s="41"/>
    </row>
    <row r="36" spans="1:16" x14ac:dyDescent="0.25">
      <c r="A36" s="59"/>
      <c r="B36" s="24" t="s">
        <v>4</v>
      </c>
      <c r="C36" s="21" t="s">
        <v>206</v>
      </c>
      <c r="D36" s="33" t="s">
        <v>19</v>
      </c>
      <c r="E36" s="39">
        <v>1</v>
      </c>
      <c r="F36" s="55"/>
      <c r="G36" s="20"/>
      <c r="H36" s="60"/>
      <c r="I36" s="41"/>
      <c r="J36" s="41"/>
      <c r="K36" s="41"/>
      <c r="L36" s="41"/>
      <c r="M36" s="41"/>
    </row>
    <row r="37" spans="1:16" x14ac:dyDescent="0.25">
      <c r="A37" s="59"/>
      <c r="B37" s="24" t="s">
        <v>29</v>
      </c>
      <c r="C37" s="21" t="s">
        <v>206</v>
      </c>
      <c r="D37" s="33" t="s">
        <v>32</v>
      </c>
      <c r="E37" s="39">
        <v>1</v>
      </c>
      <c r="F37" s="55"/>
      <c r="G37" s="20"/>
      <c r="H37" s="60"/>
      <c r="I37" s="41"/>
      <c r="J37" s="41"/>
      <c r="K37" s="41"/>
      <c r="L37" s="41"/>
      <c r="M37" s="41"/>
    </row>
    <row r="38" spans="1:16" x14ac:dyDescent="0.25">
      <c r="A38" s="59"/>
      <c r="B38" s="24" t="s">
        <v>31</v>
      </c>
      <c r="C38" s="21" t="s">
        <v>206</v>
      </c>
      <c r="D38" s="33" t="s">
        <v>17</v>
      </c>
      <c r="E38" s="39">
        <v>1</v>
      </c>
      <c r="F38" s="55"/>
      <c r="G38" s="20"/>
      <c r="H38" s="60"/>
      <c r="I38" s="41"/>
      <c r="J38" s="41"/>
      <c r="K38" s="41"/>
      <c r="L38" s="41"/>
      <c r="M38" s="41"/>
    </row>
    <row r="39" spans="1:16" x14ac:dyDescent="0.25">
      <c r="A39" s="61"/>
      <c r="B39" s="294" t="s">
        <v>209</v>
      </c>
      <c r="C39" s="38" t="s">
        <v>206</v>
      </c>
      <c r="D39" s="35"/>
      <c r="E39" s="40">
        <v>1</v>
      </c>
      <c r="F39" s="58"/>
      <c r="G39" s="23"/>
      <c r="H39" s="62"/>
      <c r="I39" s="41"/>
      <c r="J39" s="41"/>
      <c r="K39" s="41"/>
      <c r="L39" s="41"/>
      <c r="M39" s="41"/>
    </row>
    <row r="40" spans="1:16" ht="18.75" customHeight="1" x14ac:dyDescent="0.25">
      <c r="A40" s="64"/>
      <c r="B40" s="494" t="s">
        <v>20</v>
      </c>
      <c r="C40" s="21"/>
      <c r="D40" s="21"/>
      <c r="E40" s="39"/>
      <c r="F40" s="55"/>
      <c r="G40" s="380">
        <f>G8+SUM(G6:G7)*E41*E42*E43*E44*E45*E46*E47*E48*E49</f>
        <v>4729.88</v>
      </c>
      <c r="H40" s="379" t="s">
        <v>366</v>
      </c>
      <c r="I40" s="160"/>
      <c r="J40" s="41"/>
      <c r="K40" s="41"/>
      <c r="L40" s="41"/>
      <c r="M40" s="41"/>
    </row>
    <row r="41" spans="1:16" x14ac:dyDescent="0.25">
      <c r="A41" s="59"/>
      <c r="B41" s="131" t="s">
        <v>26</v>
      </c>
      <c r="C41" s="21" t="s">
        <v>206</v>
      </c>
      <c r="D41" s="33" t="s">
        <v>19</v>
      </c>
      <c r="E41" s="39">
        <v>1</v>
      </c>
      <c r="F41" s="55"/>
      <c r="G41" s="20"/>
      <c r="H41" s="60"/>
      <c r="I41" s="411"/>
      <c r="J41" s="44"/>
      <c r="K41" s="44"/>
      <c r="L41" s="44"/>
      <c r="M41" s="41"/>
    </row>
    <row r="42" spans="1:16" x14ac:dyDescent="0.25">
      <c r="A42" s="59"/>
      <c r="B42" s="24" t="s">
        <v>100</v>
      </c>
      <c r="C42" s="21" t="s">
        <v>206</v>
      </c>
      <c r="D42" s="33"/>
      <c r="E42" s="39">
        <v>1</v>
      </c>
      <c r="F42" s="55"/>
      <c r="G42" s="20"/>
      <c r="H42" s="60"/>
      <c r="I42" s="41"/>
      <c r="J42" s="41"/>
      <c r="K42" s="41"/>
      <c r="L42" s="41"/>
      <c r="M42" s="41"/>
    </row>
    <row r="43" spans="1:16" x14ac:dyDescent="0.25">
      <c r="A43" s="59"/>
      <c r="B43" s="24" t="s">
        <v>5</v>
      </c>
      <c r="C43" s="21" t="s">
        <v>206</v>
      </c>
      <c r="D43" s="33"/>
      <c r="E43" s="39">
        <v>1</v>
      </c>
      <c r="F43" s="55"/>
      <c r="G43" s="20"/>
      <c r="H43" s="60"/>
      <c r="I43" s="41"/>
      <c r="J43" s="41"/>
      <c r="K43" s="41"/>
      <c r="L43" s="41"/>
      <c r="M43" s="41"/>
    </row>
    <row r="44" spans="1:16" x14ac:dyDescent="0.25">
      <c r="A44" s="59"/>
      <c r="B44" s="24" t="s">
        <v>46</v>
      </c>
      <c r="C44" s="128" t="s">
        <v>1</v>
      </c>
      <c r="D44" s="33"/>
      <c r="E44" s="39">
        <v>1.95</v>
      </c>
      <c r="F44" s="55"/>
      <c r="G44" s="20"/>
      <c r="H44" s="60"/>
      <c r="I44" s="41"/>
      <c r="J44" s="41"/>
      <c r="K44" s="41"/>
      <c r="L44" s="41"/>
      <c r="M44" s="41"/>
    </row>
    <row r="45" spans="1:16" x14ac:dyDescent="0.25">
      <c r="A45" s="59"/>
      <c r="B45" s="131" t="s">
        <v>28</v>
      </c>
      <c r="C45" s="128" t="s">
        <v>108</v>
      </c>
      <c r="D45" s="33" t="s">
        <v>25</v>
      </c>
      <c r="E45" s="39">
        <v>5</v>
      </c>
      <c r="F45" s="98"/>
      <c r="G45" s="20"/>
      <c r="H45" s="60"/>
      <c r="I45" s="41"/>
      <c r="J45" s="41"/>
      <c r="K45" s="41"/>
      <c r="L45" s="41"/>
      <c r="M45" s="41"/>
    </row>
    <row r="46" spans="1:16" x14ac:dyDescent="0.25">
      <c r="A46" s="59"/>
      <c r="B46" s="24" t="s">
        <v>4</v>
      </c>
      <c r="C46" s="21" t="s">
        <v>206</v>
      </c>
      <c r="D46" s="33" t="s">
        <v>19</v>
      </c>
      <c r="E46" s="39">
        <v>1</v>
      </c>
      <c r="F46" s="55"/>
      <c r="G46" s="20"/>
      <c r="H46" s="60"/>
      <c r="I46" s="41"/>
      <c r="J46" s="41"/>
      <c r="K46" s="41"/>
      <c r="L46" s="41"/>
      <c r="M46" s="41"/>
    </row>
    <row r="47" spans="1:16" x14ac:dyDescent="0.25">
      <c r="A47" s="59"/>
      <c r="B47" s="24" t="s">
        <v>29</v>
      </c>
      <c r="C47" s="21" t="s">
        <v>206</v>
      </c>
      <c r="D47" s="33" t="s">
        <v>32</v>
      </c>
      <c r="E47" s="39">
        <v>1</v>
      </c>
      <c r="F47" s="55"/>
      <c r="G47" s="20"/>
      <c r="H47" s="60"/>
    </row>
    <row r="48" spans="1:16" x14ac:dyDescent="0.25">
      <c r="A48" s="59"/>
      <c r="B48" s="24" t="s">
        <v>31</v>
      </c>
      <c r="C48" s="21" t="s">
        <v>206</v>
      </c>
      <c r="D48" s="33" t="s">
        <v>17</v>
      </c>
      <c r="E48" s="39">
        <v>1</v>
      </c>
      <c r="F48" s="55"/>
      <c r="G48" s="20"/>
      <c r="H48" s="60"/>
    </row>
    <row r="49" spans="1:15" ht="13.8" thickBot="1" x14ac:dyDescent="0.3">
      <c r="A49" s="65"/>
      <c r="B49" s="295" t="s">
        <v>209</v>
      </c>
      <c r="C49" s="66" t="s">
        <v>206</v>
      </c>
      <c r="D49" s="89"/>
      <c r="E49" s="68">
        <v>1</v>
      </c>
      <c r="F49" s="112"/>
      <c r="G49" s="70"/>
      <c r="H49" s="71"/>
    </row>
    <row r="50" spans="1:15" x14ac:dyDescent="0.25">
      <c r="A50" s="7"/>
      <c r="B50" s="8"/>
      <c r="C50" s="9"/>
      <c r="D50" s="10"/>
      <c r="E50" s="6"/>
      <c r="F50" s="9"/>
      <c r="G50" s="11"/>
      <c r="H50" s="12"/>
    </row>
    <row r="51" spans="1:15" x14ac:dyDescent="0.25">
      <c r="A51" s="401"/>
      <c r="B51" s="402" t="s">
        <v>331</v>
      </c>
      <c r="C51" s="401"/>
      <c r="D51" s="401"/>
      <c r="E51" s="401"/>
      <c r="F51" s="401"/>
      <c r="G51" s="401"/>
      <c r="H51" s="401"/>
    </row>
    <row r="52" spans="1:15" x14ac:dyDescent="0.25">
      <c r="A52" s="403"/>
      <c r="B52" s="404" t="s">
        <v>332</v>
      </c>
      <c r="C52" s="403"/>
      <c r="D52" s="403"/>
      <c r="E52" s="403"/>
      <c r="F52" s="403"/>
      <c r="G52" s="403"/>
      <c r="H52" s="403"/>
    </row>
    <row r="53" spans="1:15" x14ac:dyDescent="0.25">
      <c r="A53" s="7"/>
      <c r="B53" s="8"/>
      <c r="C53" s="9"/>
      <c r="D53" s="10"/>
      <c r="E53" s="6"/>
      <c r="F53" s="9"/>
      <c r="G53" s="11"/>
      <c r="H53" s="12"/>
    </row>
    <row r="54" spans="1:15" x14ac:dyDescent="0.25">
      <c r="A54" s="412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</row>
    <row r="55" spans="1:15" x14ac:dyDescent="0.25">
      <c r="A55" s="414" t="s">
        <v>348</v>
      </c>
      <c r="N55" s="414"/>
      <c r="O55" s="493" t="s">
        <v>384</v>
      </c>
    </row>
    <row r="60" spans="1:15" x14ac:dyDescent="0.25">
      <c r="B60" s="41"/>
    </row>
  </sheetData>
  <sheetProtection sheet="1" objects="1" scenarios="1" selectLockedCells="1"/>
  <customSheetViews>
    <customSheetView guid="{53577D95-2C63-4AAC-BA60-521614B920FC}" scale="90" showGridLines="0" showRowCol="0" fitToPage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9" scale="59" orientation="landscape" r:id="rId1"/>
    </customSheetView>
    <customSheetView guid="{BCF61E25-243C-4CAA-8913-0F558945A257}" scale="90" showGridLines="0" showRowCol="0" fitToPage="1" topLeftCell="A32">
      <selection activeCell="O55" sqref="O55"/>
      <pageMargins left="0.70866141732283472" right="0.70866141732283472" top="0.78740157480314965" bottom="0.78740157480314965" header="0.31496062992125984" footer="0.31496062992125984"/>
      <pageSetup paperSize="9" scale="59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5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5</vt:i4>
      </vt:variant>
    </vt:vector>
  </HeadingPairs>
  <TitlesOfParts>
    <vt:vector size="40" baseType="lpstr">
      <vt:lpstr>LfU Kostendatei AV 01-19</vt:lpstr>
      <vt:lpstr>ÜBERSICHT</vt:lpstr>
      <vt:lpstr>112</vt:lpstr>
      <vt:lpstr>114</vt:lpstr>
      <vt:lpstr>115</vt:lpstr>
      <vt:lpstr>119</vt:lpstr>
      <vt:lpstr>211</vt:lpstr>
      <vt:lpstr>312</vt:lpstr>
      <vt:lpstr>321</vt:lpstr>
      <vt:lpstr>322</vt:lpstr>
      <vt:lpstr>323</vt:lpstr>
      <vt:lpstr>331</vt:lpstr>
      <vt:lpstr>337</vt:lpstr>
      <vt:lpstr>341</vt:lpstr>
      <vt:lpstr>351</vt:lpstr>
      <vt:lpstr>3381</vt:lpstr>
      <vt:lpstr>AV1</vt:lpstr>
      <vt:lpstr>AV2</vt:lpstr>
      <vt:lpstr>AV3</vt:lpstr>
      <vt:lpstr>AV4</vt:lpstr>
      <vt:lpstr>AV5</vt:lpstr>
      <vt:lpstr>AV6</vt:lpstr>
      <vt:lpstr>AV7</vt:lpstr>
      <vt:lpstr>AV8</vt:lpstr>
      <vt:lpstr>AV9</vt:lpstr>
      <vt:lpstr>AV10</vt:lpstr>
      <vt:lpstr>AV11</vt:lpstr>
      <vt:lpstr>AV12</vt:lpstr>
      <vt:lpstr>AV13</vt:lpstr>
      <vt:lpstr>AV14</vt:lpstr>
      <vt:lpstr>AV15</vt:lpstr>
      <vt:lpstr>AV16</vt:lpstr>
      <vt:lpstr>AV17</vt:lpstr>
      <vt:lpstr>AV18</vt:lpstr>
      <vt:lpstr>AV19</vt:lpstr>
      <vt:lpstr>'112'!Druckbereich</vt:lpstr>
      <vt:lpstr>'114'!Druckbereich</vt:lpstr>
      <vt:lpstr>'115'!Druckbereich</vt:lpstr>
      <vt:lpstr>'119'!Druckbereich</vt:lpstr>
      <vt:lpstr>'211'!Druckbereich</vt:lpstr>
    </vt:vector>
  </TitlesOfParts>
  <Company>Regierung von Niederbayern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Lehner</dc:creator>
  <cp:lastModifiedBy>Heppner Sina</cp:lastModifiedBy>
  <cp:lastPrinted>2014-04-15T11:15:37Z</cp:lastPrinted>
  <dcterms:created xsi:type="dcterms:W3CDTF">2011-10-20T09:49:08Z</dcterms:created>
  <dcterms:modified xsi:type="dcterms:W3CDTF">2022-03-29T08:59:36Z</dcterms:modified>
</cp:coreProperties>
</file>