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bt05\Ref53\Daten\03_Landschaftspflege und AUM\10_Kostendatei\Ueberarbeitung_2019_Aktuell\Anpassung_Kostensaetze_NovDez21\Dateiaustausch_Internet_Mrz22\Korrektur_Dez24_Tab03\"/>
    </mc:Choice>
  </mc:AlternateContent>
  <xr:revisionPtr revIDLastSave="0" documentId="13_ncr:1_{AAAF6D70-0D27-4802-B007-0AECB6433E0A}" xr6:coauthVersionLast="47" xr6:coauthVersionMax="47" xr10:uidLastSave="{00000000-0000-0000-0000-000000000000}"/>
  <workbookProtection workbookAlgorithmName="SHA-512" workbookHashValue="9g6XX9Gq7jF0skolWCzYP0fcAOw3v3CXXT/B0PRxgL6ubGXgEp7P4V6anEL7GnAn95mGEbqE8302acC6iRM6Lw==" workbookSaltValue="JLcqgVx+y7GuyEAxTw5XsA==" workbookSpinCount="100000" lockStructure="1"/>
  <bookViews>
    <workbookView xWindow="-25320" yWindow="-195" windowWidth="25440" windowHeight="15270" tabRatio="813" activeTab="10" xr2:uid="{00000000-000D-0000-FFFF-FFFF00000000}"/>
  </bookViews>
  <sheets>
    <sheet name="LfU Kostendatei AV 29-33" sheetId="1" r:id="rId1"/>
    <sheet name="ÜBERSICHT" sheetId="2" r:id="rId2"/>
    <sheet name="112" sheetId="3" r:id="rId3"/>
    <sheet name="411" sheetId="4" r:id="rId4"/>
    <sheet name="611" sheetId="5" r:id="rId5"/>
    <sheet name="331" sheetId="6" r:id="rId6"/>
    <sheet name="711" sheetId="7" r:id="rId7"/>
    <sheet name="AV 29" sheetId="8" r:id="rId8"/>
    <sheet name="AV 30" sheetId="9" r:id="rId9"/>
    <sheet name="AV 31" sheetId="10" r:id="rId10"/>
    <sheet name="AV 32" sheetId="11" r:id="rId11"/>
    <sheet name="AV 33" sheetId="12" r:id="rId12"/>
    <sheet name="811" sheetId="13" r:id="rId13"/>
    <sheet name="812" sheetId="14" r:id="rId14"/>
    <sheet name="982" sheetId="15" r:id="rId15"/>
    <sheet name="985" sheetId="16" r:id="rId16"/>
  </sheets>
  <calcPr calcId="191029"/>
  <customWorkbookViews>
    <customWorkbookView name="Findler Franziska - Persönliche Ansicht" guid="{65EF9215-EE98-4BC7-92F8-80F4834EAD5F}" mergeInterval="0" personalView="1" maximized="1" xWindow="1912" yWindow="-8" windowWidth="1936" windowHeight="1176" tabRatio="813" activeSheetId="1"/>
    <customWorkbookView name="Heppner Sina - Persönliche Ansicht" guid="{A22E7959-72C9-4118-8518-4EEC3C21A68F}" mergeInterval="0" personalView="1" maximized="1" xWindow="-1928" yWindow="38" windowWidth="1936" windowHeight="1176" tabRatio="81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1" l="1"/>
  <c r="G9" i="16"/>
  <c r="G10" i="16"/>
  <c r="G11" i="16"/>
  <c r="G12" i="16"/>
  <c r="G17" i="16" s="1"/>
  <c r="G13" i="16"/>
  <c r="G14" i="16"/>
  <c r="G15" i="16"/>
  <c r="G16" i="16"/>
  <c r="G10" i="15"/>
  <c r="G11" i="15"/>
  <c r="G16" i="15"/>
  <c r="G17" i="15" s="1"/>
  <c r="G35" i="15"/>
  <c r="G11" i="14"/>
  <c r="G14" i="14" s="1"/>
  <c r="G12" i="14"/>
  <c r="G13" i="14"/>
  <c r="G11" i="13"/>
  <c r="G15" i="13" s="1"/>
  <c r="G12" i="13"/>
  <c r="G13" i="13"/>
  <c r="G14" i="13"/>
  <c r="A10" i="12"/>
  <c r="B10" i="12"/>
  <c r="C10" i="12"/>
  <c r="D10" i="12"/>
  <c r="E10" i="12"/>
  <c r="F10" i="12"/>
  <c r="A11" i="12"/>
  <c r="B11" i="12"/>
  <c r="C11" i="12"/>
  <c r="D11" i="12"/>
  <c r="E11" i="12"/>
  <c r="A12" i="12"/>
  <c r="B12" i="12"/>
  <c r="C12" i="12"/>
  <c r="D12" i="12"/>
  <c r="E12" i="12"/>
  <c r="A13" i="12"/>
  <c r="B13" i="12"/>
  <c r="C13" i="12"/>
  <c r="D13" i="12"/>
  <c r="E13" i="12"/>
  <c r="A14" i="12"/>
  <c r="B14" i="12"/>
  <c r="C14" i="12"/>
  <c r="D14" i="12"/>
  <c r="E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0" i="11"/>
  <c r="B10" i="11"/>
  <c r="C10" i="11"/>
  <c r="D10" i="11"/>
  <c r="E10" i="11"/>
  <c r="F10" i="11"/>
  <c r="A11" i="11"/>
  <c r="B11" i="11"/>
  <c r="C11" i="11"/>
  <c r="D11" i="11"/>
  <c r="E11" i="11"/>
  <c r="A12" i="11"/>
  <c r="B12" i="11"/>
  <c r="C12" i="11"/>
  <c r="D12" i="11"/>
  <c r="E12" i="11"/>
  <c r="A13" i="11"/>
  <c r="B13" i="11"/>
  <c r="C13" i="11"/>
  <c r="D13" i="11"/>
  <c r="E13" i="11"/>
  <c r="A14" i="11"/>
  <c r="B14" i="11"/>
  <c r="C14" i="11"/>
  <c r="D14" i="11"/>
  <c r="E14" i="11"/>
  <c r="A15" i="11"/>
  <c r="B15" i="11"/>
  <c r="C15" i="11"/>
  <c r="D15" i="11"/>
  <c r="E15" i="11"/>
  <c r="F15" i="11"/>
  <c r="A16" i="11"/>
  <c r="B16" i="11"/>
  <c r="C16" i="11"/>
  <c r="D16" i="11"/>
  <c r="E16" i="11"/>
  <c r="F16" i="11"/>
  <c r="A12" i="10"/>
  <c r="B12" i="10"/>
  <c r="C12" i="10"/>
  <c r="D12" i="10"/>
  <c r="E12" i="10"/>
  <c r="F12" i="10"/>
  <c r="A13" i="10"/>
  <c r="B13" i="10"/>
  <c r="C13" i="10"/>
  <c r="D13" i="10"/>
  <c r="E13" i="10"/>
  <c r="F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F16" i="10"/>
  <c r="A17" i="10"/>
  <c r="B17" i="10"/>
  <c r="C17" i="10"/>
  <c r="D17" i="10"/>
  <c r="E17" i="10"/>
  <c r="F17" i="10"/>
  <c r="A18" i="10"/>
  <c r="B18" i="10"/>
  <c r="C18" i="10"/>
  <c r="D18" i="10"/>
  <c r="E18" i="10"/>
  <c r="F18" i="10"/>
  <c r="A19" i="10"/>
  <c r="B19" i="10"/>
  <c r="C19" i="10"/>
  <c r="D19" i="10"/>
  <c r="E19" i="10"/>
  <c r="F19" i="10"/>
  <c r="A20" i="10"/>
  <c r="B20" i="10"/>
  <c r="C20" i="10"/>
  <c r="D20" i="10"/>
  <c r="E20" i="10"/>
  <c r="F20" i="10"/>
  <c r="A24" i="10"/>
  <c r="B24" i="10"/>
  <c r="C24" i="10"/>
  <c r="D24" i="10"/>
  <c r="E24" i="10"/>
  <c r="F24" i="10"/>
  <c r="A25" i="10"/>
  <c r="B25" i="10"/>
  <c r="C25" i="10"/>
  <c r="D25" i="10"/>
  <c r="E25" i="10"/>
  <c r="F25" i="10"/>
  <c r="A26" i="10"/>
  <c r="B26" i="10"/>
  <c r="C26" i="10"/>
  <c r="D26" i="10"/>
  <c r="E26" i="10"/>
  <c r="A27" i="10"/>
  <c r="B27" i="10"/>
  <c r="C27" i="10"/>
  <c r="D27" i="10"/>
  <c r="E27" i="10"/>
  <c r="A28" i="10"/>
  <c r="B28" i="10"/>
  <c r="C28" i="10"/>
  <c r="D28" i="10"/>
  <c r="E28" i="10"/>
  <c r="F28" i="10"/>
  <c r="A29" i="10"/>
  <c r="B29" i="10"/>
  <c r="C29" i="10"/>
  <c r="D29" i="10"/>
  <c r="E29" i="10"/>
  <c r="F29" i="10"/>
  <c r="A30" i="10"/>
  <c r="B30" i="10"/>
  <c r="C30" i="10"/>
  <c r="D30" i="10"/>
  <c r="E30" i="10"/>
  <c r="F30" i="10"/>
  <c r="A31" i="10"/>
  <c r="B31" i="10"/>
  <c r="C31" i="10"/>
  <c r="D31" i="10"/>
  <c r="E31" i="10"/>
  <c r="F31" i="10"/>
  <c r="A32" i="10"/>
  <c r="B32" i="10"/>
  <c r="C32" i="10"/>
  <c r="D32" i="10"/>
  <c r="E32" i="10"/>
  <c r="A14" i="9"/>
  <c r="B14" i="9"/>
  <c r="C14" i="9"/>
  <c r="D14" i="9"/>
  <c r="E14" i="9"/>
  <c r="F14" i="9"/>
  <c r="A15" i="9"/>
  <c r="B15" i="9"/>
  <c r="C15" i="9"/>
  <c r="D15" i="9"/>
  <c r="E15" i="9"/>
  <c r="F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F18" i="9"/>
  <c r="A19" i="9"/>
  <c r="B19" i="9"/>
  <c r="C19" i="9"/>
  <c r="D19" i="9"/>
  <c r="E19" i="9"/>
  <c r="F19" i="9"/>
  <c r="A20" i="9"/>
  <c r="B20" i="9"/>
  <c r="C20" i="9"/>
  <c r="D20" i="9"/>
  <c r="E20" i="9"/>
  <c r="F20" i="9"/>
  <c r="A21" i="9"/>
  <c r="B21" i="9"/>
  <c r="C21" i="9"/>
  <c r="D21" i="9"/>
  <c r="E21" i="9"/>
  <c r="F21" i="9"/>
  <c r="A22" i="9"/>
  <c r="B22" i="9"/>
  <c r="C22" i="9"/>
  <c r="D22" i="9"/>
  <c r="E22" i="9"/>
  <c r="F22" i="9"/>
  <c r="A26" i="9"/>
  <c r="B26" i="9"/>
  <c r="C26" i="9"/>
  <c r="D26" i="9"/>
  <c r="E26" i="9"/>
  <c r="F26" i="9"/>
  <c r="A27" i="9"/>
  <c r="B27" i="9"/>
  <c r="C27" i="9"/>
  <c r="D27" i="9"/>
  <c r="E27" i="9"/>
  <c r="F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F30" i="9"/>
  <c r="A31" i="9"/>
  <c r="B31" i="9"/>
  <c r="C31" i="9"/>
  <c r="D31" i="9"/>
  <c r="E31" i="9"/>
  <c r="F31" i="9"/>
  <c r="A32" i="9"/>
  <c r="B32" i="9"/>
  <c r="C32" i="9"/>
  <c r="D32" i="9"/>
  <c r="E32" i="9"/>
  <c r="F32" i="9"/>
  <c r="A33" i="9"/>
  <c r="B33" i="9"/>
  <c r="C33" i="9"/>
  <c r="D33" i="9"/>
  <c r="E33" i="9"/>
  <c r="F33" i="9"/>
  <c r="A34" i="9"/>
  <c r="B34" i="9"/>
  <c r="C34" i="9"/>
  <c r="D34" i="9"/>
  <c r="E34" i="9"/>
  <c r="B38" i="9"/>
  <c r="C38" i="9"/>
  <c r="D38" i="9"/>
  <c r="E38" i="9"/>
  <c r="F38" i="9"/>
  <c r="B39" i="9"/>
  <c r="C39" i="9"/>
  <c r="D39" i="9"/>
  <c r="E39" i="9"/>
  <c r="F39" i="9"/>
  <c r="B40" i="9"/>
  <c r="C40" i="9"/>
  <c r="D40" i="9"/>
  <c r="E40" i="9"/>
  <c r="F40" i="9"/>
  <c r="B41" i="9"/>
  <c r="C41" i="9"/>
  <c r="D41" i="9"/>
  <c r="E41" i="9"/>
  <c r="B42" i="9"/>
  <c r="C42" i="9"/>
  <c r="D42" i="9"/>
  <c r="E42" i="9"/>
  <c r="F42" i="9"/>
  <c r="B43" i="9"/>
  <c r="C43" i="9"/>
  <c r="D43" i="9"/>
  <c r="E43" i="9"/>
  <c r="B44" i="9"/>
  <c r="C44" i="9"/>
  <c r="D44" i="9"/>
  <c r="E44" i="9"/>
  <c r="F44" i="9"/>
  <c r="A11" i="8"/>
  <c r="B11" i="8"/>
  <c r="C11" i="8"/>
  <c r="D11" i="8"/>
  <c r="E11" i="8"/>
  <c r="F11" i="8"/>
  <c r="A12" i="8"/>
  <c r="B12" i="8"/>
  <c r="C12" i="8"/>
  <c r="D12" i="8"/>
  <c r="E12" i="8"/>
  <c r="F12" i="8"/>
  <c r="A13" i="8"/>
  <c r="B13" i="8"/>
  <c r="C13" i="8"/>
  <c r="D13" i="8"/>
  <c r="E13" i="8"/>
  <c r="F13" i="8"/>
  <c r="A14" i="8"/>
  <c r="B14" i="8"/>
  <c r="C14" i="8"/>
  <c r="D14" i="8"/>
  <c r="E14" i="8"/>
  <c r="A15" i="8"/>
  <c r="B15" i="8"/>
  <c r="C15" i="8"/>
  <c r="D15" i="8"/>
  <c r="E15" i="8"/>
  <c r="F15" i="8"/>
  <c r="A16" i="8"/>
  <c r="B16" i="8"/>
  <c r="C16" i="8"/>
  <c r="D16" i="8"/>
  <c r="E16" i="8"/>
  <c r="A17" i="8"/>
  <c r="B17" i="8"/>
  <c r="C17" i="8"/>
  <c r="D17" i="8"/>
  <c r="E17" i="8"/>
  <c r="F17" i="8"/>
  <c r="G15" i="7"/>
  <c r="G17" i="7"/>
  <c r="G21" i="7" s="1"/>
  <c r="G18" i="7"/>
  <c r="G19" i="7"/>
  <c r="G20" i="7"/>
  <c r="G6" i="6"/>
  <c r="G40" i="6" s="1"/>
  <c r="G7" i="6"/>
  <c r="G8" i="6"/>
  <c r="G30" i="6" s="1"/>
  <c r="G9" i="5"/>
  <c r="G37" i="5" s="1"/>
  <c r="E17" i="11" s="1"/>
  <c r="E20" i="11" s="1"/>
  <c r="E23" i="11" s="1"/>
  <c r="G10" i="5"/>
  <c r="G11" i="5"/>
  <c r="G29" i="5" s="1"/>
  <c r="D17" i="11" s="1"/>
  <c r="D20" i="11" s="1"/>
  <c r="D23" i="11" s="1"/>
  <c r="G16" i="4"/>
  <c r="G19" i="4" s="1"/>
  <c r="G17" i="4"/>
  <c r="G18" i="4"/>
  <c r="G7" i="3"/>
  <c r="G21" i="3" s="1"/>
  <c r="G8" i="3"/>
  <c r="G9" i="3"/>
  <c r="G31" i="3" s="1"/>
  <c r="A4" i="2"/>
  <c r="G30" i="7" l="1"/>
  <c r="G38" i="7"/>
  <c r="G46" i="7"/>
  <c r="G22" i="7"/>
  <c r="G32" i="13"/>
  <c r="G16" i="13"/>
  <c r="G24" i="13"/>
  <c r="G40" i="13"/>
  <c r="D23" i="9"/>
  <c r="D21" i="10"/>
  <c r="D35" i="9"/>
  <c r="D33" i="10"/>
  <c r="D37" i="10" s="1"/>
  <c r="D40" i="10" s="1"/>
  <c r="C21" i="10"/>
  <c r="C23" i="9"/>
  <c r="G15" i="14"/>
  <c r="G22" i="14"/>
  <c r="G29" i="14"/>
  <c r="G36" i="14"/>
  <c r="E35" i="9"/>
  <c r="E33" i="10"/>
  <c r="G48" i="16"/>
  <c r="G18" i="16"/>
  <c r="G28" i="16"/>
  <c r="G38" i="16"/>
  <c r="G44" i="4"/>
  <c r="E18" i="8" s="1"/>
  <c r="E22" i="8" s="1"/>
  <c r="E25" i="8" s="1"/>
  <c r="G36" i="4"/>
  <c r="D18" i="8" s="1"/>
  <c r="D22" i="8" s="1"/>
  <c r="D25" i="8" s="1"/>
  <c r="G28" i="4"/>
  <c r="C18" i="8" s="1"/>
  <c r="C22" i="8" s="1"/>
  <c r="C25" i="8" s="1"/>
  <c r="G20" i="4"/>
  <c r="B18" i="8" s="1"/>
  <c r="B22" i="8" s="1"/>
  <c r="B25" i="8" s="1"/>
  <c r="G41" i="3"/>
  <c r="G20" i="6"/>
  <c r="G11" i="3"/>
  <c r="G13" i="5"/>
  <c r="B17" i="11" s="1"/>
  <c r="B20" i="11" s="1"/>
  <c r="B23" i="11" s="1"/>
  <c r="G10" i="6"/>
  <c r="G21" i="5"/>
  <c r="G10" i="3"/>
  <c r="G12" i="5"/>
  <c r="G9" i="6"/>
  <c r="G29" i="15"/>
  <c r="G23" i="15"/>
  <c r="C35" i="9" l="1"/>
  <c r="C33" i="10"/>
  <c r="C37" i="10" s="1"/>
  <c r="C40" i="10" s="1"/>
  <c r="C17" i="12"/>
  <c r="C20" i="12" s="1"/>
  <c r="C23" i="12" s="1"/>
  <c r="C45" i="9"/>
  <c r="C48" i="9" s="1"/>
  <c r="B45" i="9"/>
  <c r="B17" i="12"/>
  <c r="B20" i="12" s="1"/>
  <c r="B23" i="12" s="1"/>
  <c r="B23" i="9"/>
  <c r="E60" i="9" s="1"/>
  <c r="F60" i="9" s="1"/>
  <c r="B21" i="10"/>
  <c r="D46" i="10" s="1"/>
  <c r="E46" i="10" s="1"/>
  <c r="E45" i="9"/>
  <c r="E48" i="9" s="1"/>
  <c r="E17" i="12"/>
  <c r="E20" i="12" s="1"/>
  <c r="E23" i="12" s="1"/>
  <c r="E21" i="10"/>
  <c r="E37" i="10" s="1"/>
  <c r="E40" i="10" s="1"/>
  <c r="E23" i="9"/>
  <c r="C17" i="11"/>
  <c r="C20" i="11" s="1"/>
  <c r="D45" i="9"/>
  <c r="D48" i="9" s="1"/>
  <c r="D17" i="12"/>
  <c r="D20" i="12" s="1"/>
  <c r="D23" i="12" s="1"/>
  <c r="B35" i="9"/>
  <c r="E62" i="9" s="1"/>
  <c r="F62" i="9" s="1"/>
  <c r="B33" i="10"/>
  <c r="B48" i="9" l="1"/>
  <c r="E64" i="9"/>
  <c r="F64" i="9" s="1"/>
  <c r="F66" i="9" s="1"/>
  <c r="B37" i="10"/>
  <c r="B40" i="10" s="1"/>
  <c r="D48" i="10"/>
  <c r="E48" i="10" s="1"/>
  <c r="E50" i="10" s="1"/>
  <c r="E51" i="10" s="1"/>
</calcChain>
</file>

<file path=xl/sharedStrings.xml><?xml version="1.0" encoding="utf-8"?>
<sst xmlns="http://schemas.openxmlformats.org/spreadsheetml/2006/main" count="1330" uniqueCount="331">
  <si>
    <t>mittlere Erschwernis</t>
  </si>
  <si>
    <t xml:space="preserve"> </t>
  </si>
  <si>
    <t>km</t>
  </si>
  <si>
    <t>m²</t>
  </si>
  <si>
    <t>%</t>
  </si>
  <si>
    <t>hohe Erschwernis</t>
  </si>
  <si>
    <t>Hangneigung</t>
  </si>
  <si>
    <t>Parzellengröße</t>
  </si>
  <si>
    <t>keine</t>
  </si>
  <si>
    <t>leichte Erschwernis</t>
  </si>
  <si>
    <t>m</t>
  </si>
  <si>
    <t>Allradschlepper 54 KW</t>
  </si>
  <si>
    <t>0 km</t>
  </si>
  <si>
    <t>Bodengruppe</t>
  </si>
  <si>
    <t>Gehölzzusammensetzung</t>
  </si>
  <si>
    <t>Euro/km</t>
  </si>
  <si>
    <t>Hang</t>
  </si>
  <si>
    <t>bis 30</t>
  </si>
  <si>
    <t>&lt; 100</t>
  </si>
  <si>
    <t>Parzelle</t>
  </si>
  <si>
    <t>Euro/h</t>
  </si>
  <si>
    <t xml:space="preserve"> -</t>
  </si>
  <si>
    <t>Euro/m²</t>
  </si>
  <si>
    <t>bis 25</t>
  </si>
  <si>
    <t>Menge</t>
  </si>
  <si>
    <t>4.1.1 Auslichten / auf den Stock setzen von Hecken / Entbuschen von flächigen Gehölzbeständen mit Motorkettensäge</t>
  </si>
  <si>
    <t>Kalkulationsblatt:   4.1.1</t>
  </si>
  <si>
    <t>Gehölzdichte 0,8 St./m²</t>
  </si>
  <si>
    <t xml:space="preserve">mittlere Breite 3,0 m, Länge 200 m, </t>
  </si>
  <si>
    <t xml:space="preserve">Bestand: 20% Bäume, mittlerer Stammdurchmesser 10-15 cm, </t>
  </si>
  <si>
    <t xml:space="preserve">80% Sträucher, mittlerer Stockdurchmesser 40 cm, </t>
  </si>
  <si>
    <t>Reisig grob zerkleinern, seitlich auf Haufen lagern</t>
  </si>
  <si>
    <t>Entfernung zum Schnittgutlager 5-10 m</t>
  </si>
  <si>
    <t>Entnahmemenge 25%</t>
  </si>
  <si>
    <t>Fläche 600-1.500 m²</t>
  </si>
  <si>
    <t>Entnahmemenge</t>
  </si>
  <si>
    <t>Transport Schnittgut</t>
  </si>
  <si>
    <t>5-10 m</t>
  </si>
  <si>
    <t>Gehölzdichte</t>
  </si>
  <si>
    <t>St./m²</t>
  </si>
  <si>
    <t>5 bis 10</t>
  </si>
  <si>
    <t>50-100</t>
  </si>
  <si>
    <t xml:space="preserve">ohne Entsorgung </t>
  </si>
  <si>
    <t>Kalkulationsblatt:   6.1.1</t>
  </si>
  <si>
    <t>Hangneigung bis 40 %, 0,5 - 1 ha</t>
  </si>
  <si>
    <t>bis 40 %</t>
  </si>
  <si>
    <t xml:space="preserve">0,5-1,0 ha </t>
  </si>
  <si>
    <t>Freischneider</t>
  </si>
  <si>
    <t>Anfahrt Klein-Lkw o.ä., 20 km</t>
  </si>
  <si>
    <t>bis 1,0</t>
  </si>
  <si>
    <t>ha</t>
  </si>
  <si>
    <t>Euro/ha</t>
  </si>
  <si>
    <t>Kalkulationsblatt:   7.1.1</t>
  </si>
  <si>
    <t xml:space="preserve">Gehölzschnittgut mit gezogenem Holzhacker, </t>
  </si>
  <si>
    <t>(102 kW) mit Heckaufbaukran, Reichweite 6 m, zur Beschickung,</t>
  </si>
  <si>
    <t xml:space="preserve"> zu Hackschnitzeln zerkleinern</t>
  </si>
  <si>
    <t>Häckselmaterial: überwiegend Nadelbäume</t>
  </si>
  <si>
    <t>Transportentfernung 1km, 150m³ Häckselgut</t>
  </si>
  <si>
    <t>Häckselgut auf kipper blasen, 15m³ Ladevolumen, am</t>
  </si>
  <si>
    <t>Ladevolumen</t>
  </si>
  <si>
    <t>15 m³</t>
  </si>
  <si>
    <t>150 m³</t>
  </si>
  <si>
    <t>Transport</t>
  </si>
  <si>
    <t>1 km</t>
  </si>
  <si>
    <t>Holzhacker, Aufbaukran u. Frontsitzschlepper, 102 KW</t>
  </si>
  <si>
    <t>Frontlader</t>
  </si>
  <si>
    <t>Euro/m³</t>
  </si>
  <si>
    <t>Allradschlepper, 67 KW</t>
  </si>
  <si>
    <t>Kipper, Ladevolumen 15 m³</t>
  </si>
  <si>
    <t>m³</t>
  </si>
  <si>
    <t>Transportentfernung</t>
  </si>
  <si>
    <t xml:space="preserve">Menge </t>
  </si>
  <si>
    <t>bis 5</t>
  </si>
  <si>
    <t>100 bis 150</t>
  </si>
  <si>
    <t>Bodenunebenheiten</t>
  </si>
  <si>
    <t>Bodenverhältnisse</t>
  </si>
  <si>
    <t>Aufwuchs</t>
  </si>
  <si>
    <t>50 bis 100</t>
  </si>
  <si>
    <t>dt</t>
  </si>
  <si>
    <t>Wassergehalt</t>
  </si>
  <si>
    <t>Arbeitsbreite</t>
  </si>
  <si>
    <t>am Allradschlepper (83 kW) mit Schaufel am Frontlader laden,</t>
  </si>
  <si>
    <t>Transport zur Ackerfläche und ausbringen,</t>
  </si>
  <si>
    <t>Transportentfernung 0 km</t>
  </si>
  <si>
    <t>400 m³</t>
  </si>
  <si>
    <t>Unverrottetes Mähgut aus Haufen von Zwischenlager auf Stalldungstreuer, 
Ladekapazität 12 m³,</t>
  </si>
  <si>
    <t>Ausgangsmenge 400 m³</t>
  </si>
  <si>
    <t>Stalldungstreuer, 12 m³</t>
  </si>
  <si>
    <t>Allradschlepper, 83 kW</t>
  </si>
  <si>
    <t>&lt; 3</t>
  </si>
  <si>
    <t>bis 400</t>
  </si>
  <si>
    <t>100 bis 400</t>
  </si>
  <si>
    <t>&gt; 3</t>
  </si>
  <si>
    <t xml:space="preserve"> &gt; 3</t>
  </si>
  <si>
    <t>A)</t>
  </si>
  <si>
    <t>(1.1.2.)</t>
  </si>
  <si>
    <t>B)</t>
  </si>
  <si>
    <t>C)</t>
  </si>
  <si>
    <t>AUFNAHME MIT GABEL UND TRAGEN ZUM PAZELLENRAND</t>
  </si>
  <si>
    <t>1.1.2</t>
  </si>
  <si>
    <t>Hindernisausmahd</t>
  </si>
  <si>
    <t>pro m²</t>
  </si>
  <si>
    <t>Auslichten / auf den Stock setzen von Hecken / 
Entbuschen von flächigen Gehölzbeständen mit Motorkettensäge</t>
  </si>
  <si>
    <t>Arbeitsverfahren 29</t>
  </si>
  <si>
    <t>SUMME AV29</t>
  </si>
  <si>
    <t>4.1.1</t>
  </si>
  <si>
    <t>Kalkulationsblatt:   1.1.2</t>
  </si>
  <si>
    <t>MAHD MIT DICKICHTMESSER AM FREISCHNEIDER</t>
  </si>
  <si>
    <t>1 ha</t>
  </si>
  <si>
    <t>Euro</t>
  </si>
  <si>
    <t>Motorsense</t>
  </si>
  <si>
    <t>Anfahrt mit Pkw, 20 km</t>
  </si>
  <si>
    <t xml:space="preserve"> - </t>
  </si>
  <si>
    <t>(3.1.1.)</t>
  </si>
  <si>
    <t>Kalkulationsblatt:   3.3.1</t>
  </si>
  <si>
    <t>15 dt TM</t>
  </si>
  <si>
    <t>Gabel</t>
  </si>
  <si>
    <t>3.1.1.</t>
  </si>
  <si>
    <t>(7.1.1.)</t>
  </si>
  <si>
    <t>7.1.1.</t>
  </si>
  <si>
    <t>ZERKLEINERN MIT HOLZHACKER</t>
  </si>
  <si>
    <t>einseitig</t>
  </si>
  <si>
    <t>nein</t>
  </si>
  <si>
    <t>pro m³</t>
  </si>
  <si>
    <t xml:space="preserve">pro ha </t>
  </si>
  <si>
    <t>SUMME AV30</t>
  </si>
  <si>
    <t>Entsorgung von Mähgut</t>
  </si>
  <si>
    <t>8.1.1. Ausbringen auf Acker mit Stalldungstreuer</t>
  </si>
  <si>
    <t>8.1.2. Ausbringen auf Acker mit Kurzschnittladewagen</t>
  </si>
  <si>
    <t>Heckenpflege / Entbuschung</t>
  </si>
  <si>
    <t>1.1.2 Mahd (Entbuschung) mit Dickichtmesser am Freischneider (Motorsense)</t>
  </si>
  <si>
    <t>3.3.1 Aufnahme mit Gabel und Tragen zum Parzellenrand</t>
  </si>
  <si>
    <t>7.1.1 Häckseln</t>
  </si>
  <si>
    <t>6.1.1 Nachentbuschung</t>
  </si>
  <si>
    <t>Ansaat / Mähgutübertragung</t>
  </si>
  <si>
    <t>9.8.2 Ansaat von Gräsern, Kräutern und Stauden</t>
  </si>
  <si>
    <t>9.8.5 Ansaat mittels Heumulchsaat / Mähgutübertragung</t>
  </si>
  <si>
    <t xml:space="preserve">AV </t>
  </si>
  <si>
    <t>NACHENTBUSCHEN MIT DICKICHTMESSER AM FREISCHNEIDER</t>
  </si>
  <si>
    <t>&gt;15</t>
  </si>
  <si>
    <t>&gt; 15</t>
  </si>
  <si>
    <t>&gt;10</t>
  </si>
  <si>
    <t>Gehölzschnittgut Durchmesser ab 7 cm entasten</t>
  </si>
  <si>
    <t>Zwangseinzug, Stammdurchmesser &lt; 40 cm,Frontsitzschlepper</t>
  </si>
  <si>
    <t>Arbeitsverfahren 30</t>
  </si>
  <si>
    <t>Ladevolumen 30 dt am Allradschlepper (70 kW)</t>
  </si>
  <si>
    <t>Flächengröße 1 ha</t>
  </si>
  <si>
    <t>da bei "Aufnehmen" keine 50 %</t>
  </si>
  <si>
    <t>8 t/ ha</t>
  </si>
  <si>
    <t xml:space="preserve">Ausstreumenge 8 t / ha
 25 dt TM / ha Aufwuchs
</t>
  </si>
  <si>
    <t>25 dt TM ha</t>
  </si>
  <si>
    <t xml:space="preserve">50 % TM-Gehalt  -&gt; wird als 60 % gewertet, </t>
  </si>
  <si>
    <t>Allradschlepper, 70 kW</t>
  </si>
  <si>
    <t>Kurzschnitt-Ladewagen, 30 dt</t>
  </si>
  <si>
    <t>t/ha</t>
  </si>
  <si>
    <t>30 dt</t>
  </si>
  <si>
    <t>AUSBRINGUNG AUF ACKER MIT KURZSCHNITTLADEWAGEN</t>
  </si>
  <si>
    <t>Referenzverfahren: 6.1.1.</t>
  </si>
  <si>
    <t xml:space="preserve">Transportentfernung </t>
  </si>
  <si>
    <t>uneben</t>
  </si>
  <si>
    <t>2 bis 4</t>
  </si>
  <si>
    <t>0 bis 10</t>
  </si>
  <si>
    <t xml:space="preserve">2,0 ha </t>
  </si>
  <si>
    <t xml:space="preserve">Parzelle </t>
  </si>
  <si>
    <t>IN EBENEN GELÄNDE</t>
  </si>
  <si>
    <t>0- 10 %</t>
  </si>
  <si>
    <t>Kalkulationsblatt:   9.8.2</t>
  </si>
  <si>
    <t xml:space="preserve">hoch </t>
  </si>
  <si>
    <t>Fremdkörpergefahr</t>
  </si>
  <si>
    <t xml:space="preserve">Euro/ha </t>
  </si>
  <si>
    <t xml:space="preserve">sehr uneben </t>
  </si>
  <si>
    <t>labil</t>
  </si>
  <si>
    <t>stabil</t>
  </si>
  <si>
    <t>Boden</t>
  </si>
  <si>
    <t>ANSAAT MITTELS HEUMULCHSAAT / MAHDÜBERTRAGUNG</t>
  </si>
  <si>
    <t>1,0 ha</t>
  </si>
  <si>
    <t>Parzelle (je)</t>
  </si>
  <si>
    <t>Kalkulationsblatt:   9.8.5.</t>
  </si>
  <si>
    <t>Referenzverfahren: 1.1.9.</t>
  </si>
  <si>
    <t>&lt; 2</t>
  </si>
  <si>
    <t>&gt; 2</t>
  </si>
  <si>
    <t>&gt; 40</t>
  </si>
  <si>
    <t>h/ha</t>
  </si>
  <si>
    <t>Min./m²</t>
  </si>
  <si>
    <t>Min./m³</t>
  </si>
  <si>
    <t>Min./ha</t>
  </si>
  <si>
    <t>Min/m²</t>
  </si>
  <si>
    <t>dornige Sträucher 10-35%</t>
  </si>
  <si>
    <t>dornige Sträucher &gt; 35%</t>
  </si>
  <si>
    <t>zu mähende Fläche aus Teilfläche von 0,5 - 50 m²</t>
  </si>
  <si>
    <t>Referenzverfahren: 8.1.1.</t>
  </si>
  <si>
    <t>Kalkulationsblatt:   8.1.1.</t>
  </si>
  <si>
    <t>0,1-0,5</t>
  </si>
  <si>
    <t>Referenzverfahren 1.1.2.</t>
  </si>
  <si>
    <t xml:space="preserve">Std. </t>
  </si>
  <si>
    <t>ohne Erschwernis</t>
  </si>
  <si>
    <t>0,5-1,0</t>
  </si>
  <si>
    <t>hoch</t>
  </si>
  <si>
    <t>ab 45</t>
  </si>
  <si>
    <t>0,05-0,1</t>
  </si>
  <si>
    <t>Referenzverfahren: 3.3.7.</t>
  </si>
  <si>
    <t>15 bis 50</t>
  </si>
  <si>
    <t>20 bis 40</t>
  </si>
  <si>
    <t>0,1 bis 0,5</t>
  </si>
  <si>
    <t>ab 35</t>
  </si>
  <si>
    <t>&gt; 0,5</t>
  </si>
  <si>
    <t>ab 55</t>
  </si>
  <si>
    <t>25 bis 50</t>
  </si>
  <si>
    <t>&lt; 15</t>
  </si>
  <si>
    <t>0 bis 35</t>
  </si>
  <si>
    <t>ohne  Erschwernis</t>
  </si>
  <si>
    <t xml:space="preserve">ohne Erschwernis </t>
  </si>
  <si>
    <t>ohne
 Erschwernis</t>
  </si>
  <si>
    <t>leichte
Erschwernis</t>
  </si>
  <si>
    <t>mittlere
Erschwernis</t>
  </si>
  <si>
    <t>hohe
Erschwernis</t>
  </si>
  <si>
    <t xml:space="preserve">Berechnungsmatrix: </t>
  </si>
  <si>
    <t>Arbeitsschritt</t>
  </si>
  <si>
    <t>Durchgänge</t>
  </si>
  <si>
    <t>Erschwernisstufe</t>
  </si>
  <si>
    <t>Pflegekosten</t>
  </si>
  <si>
    <t>Kosten A</t>
  </si>
  <si>
    <t xml:space="preserve">A) </t>
  </si>
  <si>
    <t xml:space="preserve">Gesamtkosten/ Pflegefläche (NETTO): </t>
  </si>
  <si>
    <t>Kosten B</t>
  </si>
  <si>
    <t xml:space="preserve">Gesamtkosten/ ha  (NETTO): </t>
  </si>
  <si>
    <t>Arbeitsverfahren 31</t>
  </si>
  <si>
    <t>SUMME AV31</t>
  </si>
  <si>
    <t>Arbeitsverfahren 33</t>
  </si>
  <si>
    <t>SUMME AV33</t>
  </si>
  <si>
    <t>(6.1.1.)</t>
  </si>
  <si>
    <t>6.1.1.</t>
  </si>
  <si>
    <t>Obstbaumschnitt 
(Faktor 3,0)</t>
  </si>
  <si>
    <t>AUSLICHTEN / AUF DEN STOCK SETZEN VON HECKEN / 
ENTBUSCHEN VON FLÄCHIGEN GEHÖLZBESTÄNDEN MIT MOTORKETTENSÄGE</t>
  </si>
  <si>
    <t>(4.1.1)</t>
  </si>
  <si>
    <t>Übersicht: Verfahren Entbuschung, Entsorgung und Ansaat</t>
  </si>
  <si>
    <t>Abtransport</t>
  </si>
  <si>
    <t>Häckseln</t>
  </si>
  <si>
    <t>pro ha</t>
  </si>
  <si>
    <t>Arbeitsverfahren 32</t>
  </si>
  <si>
    <t>SUMME AV32</t>
  </si>
  <si>
    <t>pro ?</t>
  </si>
  <si>
    <t>dornige Sträucher &lt;10%</t>
  </si>
  <si>
    <t>Referenzverfahren: 1.1.5, 3.1.2, 3.2.3</t>
  </si>
  <si>
    <t>Menge (m³)</t>
  </si>
  <si>
    <t>Größe der Pflegefläche (ha)</t>
  </si>
  <si>
    <t>Größe der Pflegefläche (m²)</t>
  </si>
  <si>
    <t>in 1,0 m Stücke zerkleinern, seitlich stapeln</t>
  </si>
  <si>
    <t xml:space="preserve">wichtiger Hinweis: </t>
  </si>
  <si>
    <t>Transport Schnittgut mehr als 10 m nicht berücksichtigt</t>
  </si>
  <si>
    <r>
      <t>Bei Heraustragbarkeit einseitig</t>
    </r>
    <r>
      <rPr>
        <b/>
        <sz val="10"/>
        <rFont val="Arial"/>
        <family val="2"/>
      </rPr>
      <t xml:space="preserve"> Faktor 1,80</t>
    </r>
  </si>
  <si>
    <t>AUFNAHME MIT GABEL UND TRAGEN ZUM PARZELLENRAND</t>
  </si>
  <si>
    <r>
      <t xml:space="preserve">Bei Häckselgut  Obstbaumreising oder Heckenschnittgut </t>
    </r>
    <r>
      <rPr>
        <b/>
        <sz val="10"/>
        <rFont val="Arial"/>
        <family val="2"/>
      </rPr>
      <t>Faktor 3,0</t>
    </r>
    <r>
      <rPr>
        <sz val="10"/>
        <rFont val="Arial"/>
        <family val="2"/>
      </rPr>
      <t xml:space="preserve"> einsetzen!</t>
    </r>
  </si>
  <si>
    <t>AUSBRINGUNG VON UNVERROTTETEM MATERIAL AUF ACKERFLÄCHEN MIT STALLDUNGSTREUER AM ALLRADSCHLEPPER</t>
  </si>
  <si>
    <t>Bayerisches Landesamt für</t>
  </si>
  <si>
    <t>Umwelt</t>
  </si>
  <si>
    <t>Kostendatei für Maßnahmen des Naturschutzes und der Landschaftspflege</t>
  </si>
  <si>
    <t>Die Tabellen wurden im Auftrag des LfU erarbeitet, um</t>
  </si>
  <si>
    <t>a)  die Handhabbarkeit der Kostendatei zu vereinfachen und</t>
  </si>
  <si>
    <t>b)  Grundlagen zur Plausibilisierung der beantragten Maßnahmenkosten zu erstellen</t>
  </si>
  <si>
    <t>Datei 1</t>
  </si>
  <si>
    <t>Datei 2</t>
  </si>
  <si>
    <t>Pflanzverfahren: AV 22-28</t>
  </si>
  <si>
    <t>Datei 3</t>
  </si>
  <si>
    <t>Heckenpflege/Entbuschung:  AV 29-33</t>
  </si>
  <si>
    <t>Mähgutentsorgung:  AS 8.1.1 und 8.1.2</t>
  </si>
  <si>
    <t>Ansaat/Mähgutübertragung:  AS 9.8.2 und 9.8.5</t>
  </si>
  <si>
    <t>http://www.lfu.bayern.de/natur/landschaftspflege_kostendatei/index.htm</t>
  </si>
  <si>
    <t>Bayerisches Landesamt für Umwelt, Bürgermeister-Ulrich-Straße 160, 86179 Augsburg</t>
  </si>
  <si>
    <t>Mahdverfahren: AV 01-19</t>
  </si>
  <si>
    <r>
      <t xml:space="preserve">Die verschiedenen Arbeitsverfahren wurden </t>
    </r>
    <r>
      <rPr>
        <u/>
        <sz val="8"/>
        <rFont val="Arial"/>
        <family val="2"/>
      </rPr>
      <t>in drei excel-Dateien zusammengefasst</t>
    </r>
    <r>
      <rPr>
        <sz val="8"/>
        <rFont val="Arial"/>
        <family val="2"/>
      </rPr>
      <t>:</t>
    </r>
  </si>
  <si>
    <r>
      <t xml:space="preserve">Die </t>
    </r>
    <r>
      <rPr>
        <b/>
        <sz val="8"/>
        <rFont val="Arial"/>
        <family val="2"/>
      </rPr>
      <t>Textversion der "Kostendatei für Maßnahmen des Naturschutzes und Landschaftspflege"</t>
    </r>
    <r>
      <rPr>
        <sz val="8"/>
        <rFont val="Arial"/>
        <family val="2"/>
      </rPr>
      <t xml:space="preserve"> (Vollversion und Kurzfassung) kann auf der internet-Seite des LfU  </t>
    </r>
  </si>
  <si>
    <t xml:space="preserve">eingesehen werden: </t>
  </si>
  <si>
    <r>
      <t xml:space="preserve">Weitere  Informationen und Hinweise zur Anwendung der verschiedenen Listen finden sich in der PDF-Datei </t>
    </r>
    <r>
      <rPr>
        <b/>
        <sz val="8"/>
        <rFont val="Arial"/>
        <family val="2"/>
      </rPr>
      <t>"Kurzanleitung für die Anwendung der Arbeitshilfen zur Kostendatei"</t>
    </r>
    <r>
      <rPr>
        <sz val="8"/>
        <rFont val="Arial"/>
        <family val="2"/>
      </rPr>
      <t>.</t>
    </r>
  </si>
  <si>
    <t>Hindernis</t>
  </si>
  <si>
    <t>AUSLICHTEN / AUF DEN STOCK SETZEN VON HECKEN / ENTBUSCHEN VON FLÄCHIGEN GEHÖLZBESTÄNDEN MIT MOTORKETTENSÄGE</t>
  </si>
  <si>
    <t>600 bis</t>
  </si>
  <si>
    <t>1.500 m²</t>
  </si>
  <si>
    <r>
      <t>zu mähende Fläche ca 30 % der Gesam</t>
    </r>
    <r>
      <rPr>
        <sz val="10"/>
        <rFont val="Arial"/>
        <family val="2"/>
      </rPr>
      <t>tfläche</t>
    </r>
  </si>
  <si>
    <t>Kalkulationsblatt:   8.1.2.</t>
  </si>
  <si>
    <t xml:space="preserve">Ansaat in offenen Boden mit autochthonem Saatgut, </t>
  </si>
  <si>
    <t>mit Düngestreuer</t>
  </si>
  <si>
    <t>- Saatgutmenge 3- 5 g/m²</t>
  </si>
  <si>
    <t>ANSAAT (BREITSAAT) VON GRÄSERN, KRÄUTERN, STAUDEN</t>
  </si>
  <si>
    <t>IN EBENEM GELÄNDE</t>
  </si>
  <si>
    <t xml:space="preserve">
- Saatbettvorbereitung durch Lockern des Oberbodens,
  0,2 - 0,25 m tief, mit Bodenfräse, 1,5 m Arbeitsbreite am
  Schlepper (45 kW)
- Abeggen mit Egge, Arbeitsbreite 3m, am Schlepper (45 kW)
- Ansaat mit Düngestreuer, am Schlepper (45 kW)
- Abwalzen mit Camebridge-Walze, Arbeitsbreite 3 m, am
  Schlepper (45 kW)
- Hangneigung 0 bis 10 %
- Bodengruppe 2 bis 4 DIN 18915 Teil 1 (leicht)
- keine Bewässerung
</t>
  </si>
  <si>
    <t>Mahd mit Balkenmäher, Arbeitsbreite 1,6 m</t>
  </si>
  <si>
    <t>am Allradschlepper (45 kW)</t>
  </si>
  <si>
    <t>- Schwaden mit Kreiselschwader, 3,3 m Räumbreite
- Mähgutaufnahme mit Ladewagen, 34 m³ Ladevolumen
- Aufbringen mit Ladewagen auf vorbereitete Fläche
- Mit Kreiselzettwender verteilen, 3,3 m Räumbreite
- per Hand nacharbeiten
- Schichtdicke 2 cm
- Eher schwierige Bedingungen
- Transportentfernung 7 km
- Empfänger- und Spenderfläche jeweils 1 ha</t>
  </si>
  <si>
    <t>Erschwernisfaktoren bei ungünstigen Einsatzbedingungen gem. Kostendatei:</t>
  </si>
  <si>
    <t xml:space="preserve">Erschwernisse: keine </t>
  </si>
  <si>
    <t>Erschwernisse: keine</t>
  </si>
  <si>
    <t>KD Kurzfassung: S. 4</t>
  </si>
  <si>
    <t>KD Kurzfassung: S. 94</t>
  </si>
  <si>
    <t>KD Kurzfassung: S. 110</t>
  </si>
  <si>
    <t>KD Kurzfassung: S. 58</t>
  </si>
  <si>
    <t>KD Kurzfassung: S. 132</t>
  </si>
  <si>
    <t>KD Kurzfassung: S. 138</t>
  </si>
  <si>
    <t>KD Kurzfassung: S. 140</t>
  </si>
  <si>
    <t>KD Kurzfassung: S. 214</t>
  </si>
  <si>
    <t>KD Kurzfassung: S. 220</t>
  </si>
  <si>
    <t>Achtung geänderter Faktor wenn Obstbaumschnitt!</t>
  </si>
  <si>
    <t>Achtung: abweichender Berechnungsmodus !</t>
  </si>
  <si>
    <t>Kosten C</t>
  </si>
  <si>
    <t xml:space="preserve">Gesamtkosten/ Maßnahme (NETTO): </t>
  </si>
  <si>
    <r>
      <t>m</t>
    </r>
    <r>
      <rPr>
        <b/>
        <vertAlign val="superscript"/>
        <sz val="11"/>
        <color indexed="10"/>
        <rFont val="Arial"/>
        <family val="2"/>
      </rPr>
      <t>3</t>
    </r>
  </si>
  <si>
    <t>Faktor Obstbaum-
schnitt 3,0</t>
  </si>
  <si>
    <t xml:space="preserve">  aufgrund unterschiedlicher Einheiten keine Summenbildung möglich</t>
  </si>
  <si>
    <t>Motorkettensäge</t>
  </si>
  <si>
    <t>Unterstützung durch Arbeiten mit Motorkettensäge und Handarbeit</t>
  </si>
  <si>
    <t>Schlepper, 45 kW</t>
  </si>
  <si>
    <t>Egge</t>
  </si>
  <si>
    <t>Düngestreuer</t>
  </si>
  <si>
    <t>Walze</t>
  </si>
  <si>
    <t>Bodenfräse</t>
  </si>
  <si>
    <t>Arbeitskostenansatz (Fahrer)</t>
  </si>
  <si>
    <t>Allradschlepper, 45 kW</t>
  </si>
  <si>
    <t>Balkenmäher</t>
  </si>
  <si>
    <t>Kreiselschwader (Schwaden)</t>
  </si>
  <si>
    <t>Kreiselzettwender</t>
  </si>
  <si>
    <t>Ladewagen</t>
  </si>
  <si>
    <t xml:space="preserve">Kleingeräte </t>
  </si>
  <si>
    <t>Arbeitskostenansatz (Handarbeit)</t>
  </si>
  <si>
    <t xml:space="preserve">Arbeitskostenansatz (Handarbeit) </t>
  </si>
  <si>
    <t xml:space="preserve">Arbeitskostenansatz (Fahrer) </t>
  </si>
  <si>
    <t xml:space="preserve">bitte beachten: </t>
  </si>
  <si>
    <t>Die Kosten für den Holzhacker mit Aufbaukran u. Frontsitzschlepper, 102 kW werden über Maschinenringsätze, die Auswertung von Vergleichsangeboten oder eine Ausschreibung ermittelt.</t>
  </si>
  <si>
    <t>bitte beachten: Die Kosten für den Einsatz von Bodenfräse, Egge, Düngestreuer und Walze werden über die Maschinenringsätze ermittelt.</t>
  </si>
  <si>
    <t>Allradschlepper (67kW), Transport zum Endladeplatz,</t>
  </si>
  <si>
    <t>Stand 01.04.2022</t>
  </si>
  <si>
    <t>Stand: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</si>
</sst>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#,##0.00\ &quot;DM&quot;_);\(#,##0.00\ &quot;DM&quot;\)"/>
    <numFmt numFmtId="166" formatCode="General_)"/>
    <numFmt numFmtId="167" formatCode="0.0"/>
    <numFmt numFmtId="168" formatCode="#,##0.0"/>
  </numFmts>
  <fonts count="3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Helv"/>
    </font>
    <font>
      <b/>
      <i/>
      <sz val="10"/>
      <name val="Helv"/>
    </font>
    <font>
      <sz val="10"/>
      <name val="Helv"/>
    </font>
    <font>
      <b/>
      <i/>
      <sz val="9"/>
      <name val="Helv"/>
    </font>
    <font>
      <sz val="9"/>
      <name val="Arial"/>
      <family val="2"/>
    </font>
    <font>
      <b/>
      <sz val="11"/>
      <name val="Calibri"/>
      <family val="2"/>
    </font>
    <font>
      <b/>
      <sz val="9"/>
      <name val="Helv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vertAlign val="superscript"/>
      <sz val="11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sz val="9"/>
      <color rgb="FFFF0000"/>
      <name val="Arial"/>
      <family val="2"/>
    </font>
    <font>
      <sz val="8"/>
      <color rgb="FF3B687F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4" tint="-0.249977111117893"/>
      <name val="Arial"/>
      <family val="2"/>
    </font>
    <font>
      <b/>
      <sz val="16"/>
      <color rgb="FF3B687F"/>
      <name val="Arial"/>
      <family val="2"/>
    </font>
    <font>
      <b/>
      <sz val="12"/>
      <color rgb="FF3B687F"/>
      <name val="Arial"/>
      <family val="2"/>
    </font>
    <font>
      <b/>
      <sz val="10"/>
      <color rgb="FF3B687F"/>
      <name val="Arial"/>
      <family val="2"/>
    </font>
    <font>
      <sz val="12"/>
      <color rgb="FF3B687F"/>
      <name val="Arial"/>
      <family val="2"/>
    </font>
    <font>
      <b/>
      <sz val="10"/>
      <color rgb="FF7030A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42">
    <xf numFmtId="0" fontId="0" fillId="0" borderId="0" xfId="0"/>
    <xf numFmtId="0" fontId="0" fillId="0" borderId="0" xfId="0" applyBorder="1"/>
    <xf numFmtId="166" fontId="0" fillId="0" borderId="0" xfId="0" applyNumberFormat="1"/>
    <xf numFmtId="2" fontId="0" fillId="0" borderId="0" xfId="0" applyNumberFormat="1" applyBorder="1" applyProtection="1"/>
    <xf numFmtId="165" fontId="0" fillId="0" borderId="0" xfId="0" applyNumberFormat="1" applyBorder="1" applyProtection="1"/>
    <xf numFmtId="165" fontId="4" fillId="0" borderId="0" xfId="0" applyNumberFormat="1" applyFont="1" applyBorder="1" applyProtection="1"/>
    <xf numFmtId="9" fontId="0" fillId="0" borderId="0" xfId="0" applyNumberFormat="1" applyBorder="1" applyProtection="1"/>
    <xf numFmtId="9" fontId="4" fillId="0" borderId="0" xfId="0" applyNumberFormat="1" applyFont="1" applyBorder="1" applyProtection="1"/>
    <xf numFmtId="2" fontId="6" fillId="0" borderId="0" xfId="0" applyNumberFormat="1" applyFont="1" applyBorder="1" applyProtection="1"/>
    <xf numFmtId="165" fontId="6" fillId="0" borderId="0" xfId="0" applyNumberFormat="1" applyFont="1" applyBorder="1" applyProtection="1"/>
    <xf numFmtId="0" fontId="21" fillId="0" borderId="0" xfId="0" applyFont="1"/>
    <xf numFmtId="166" fontId="0" fillId="0" borderId="0" xfId="0" applyNumberFormat="1" applyFill="1" applyBorder="1" applyAlignment="1" applyProtection="1">
      <alignment horizontal="right"/>
    </xf>
    <xf numFmtId="2" fontId="6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>
      <alignment horizontal="right"/>
    </xf>
    <xf numFmtId="2" fontId="6" fillId="0" borderId="1" xfId="0" applyNumberFormat="1" applyFont="1" applyFill="1" applyBorder="1" applyProtection="1"/>
    <xf numFmtId="166" fontId="4" fillId="0" borderId="0" xfId="0" applyNumberFormat="1" applyFont="1" applyFill="1" applyBorder="1"/>
    <xf numFmtId="166" fontId="4" fillId="0" borderId="1" xfId="0" applyNumberFormat="1" applyFont="1" applyFill="1" applyBorder="1"/>
    <xf numFmtId="0" fontId="4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166" fontId="4" fillId="0" borderId="1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1" xfId="0" applyNumberFormat="1" applyFont="1" applyFill="1" applyBorder="1" applyProtection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 applyFill="1" applyBorder="1" applyProtection="1"/>
    <xf numFmtId="165" fontId="4" fillId="0" borderId="1" xfId="0" applyNumberFormat="1" applyFont="1" applyFill="1" applyBorder="1" applyProtection="1"/>
    <xf numFmtId="165" fontId="0" fillId="0" borderId="2" xfId="0" applyNumberFormat="1" applyFill="1" applyBorder="1" applyProtection="1"/>
    <xf numFmtId="165" fontId="6" fillId="0" borderId="3" xfId="0" applyNumberFormat="1" applyFont="1" applyFill="1" applyBorder="1" applyProtection="1"/>
    <xf numFmtId="165" fontId="0" fillId="0" borderId="4" xfId="0" applyNumberFormat="1" applyFill="1" applyBorder="1" applyProtection="1"/>
    <xf numFmtId="165" fontId="6" fillId="0" borderId="5" xfId="0" applyNumberFormat="1" applyFont="1" applyFill="1" applyBorder="1" applyProtection="1"/>
    <xf numFmtId="165" fontId="0" fillId="0" borderId="2" xfId="0" applyNumberFormat="1" applyBorder="1" applyProtection="1"/>
    <xf numFmtId="165" fontId="0" fillId="0" borderId="2" xfId="0" applyNumberFormat="1" applyBorder="1" applyAlignment="1" applyProtection="1">
      <alignment horizontal="left"/>
    </xf>
    <xf numFmtId="165" fontId="0" fillId="0" borderId="6" xfId="0" applyNumberFormat="1" applyFill="1" applyBorder="1" applyProtection="1"/>
    <xf numFmtId="166" fontId="4" fillId="0" borderId="7" xfId="0" applyNumberFormat="1" applyFont="1" applyFill="1" applyBorder="1"/>
    <xf numFmtId="2" fontId="4" fillId="0" borderId="7" xfId="0" applyNumberFormat="1" applyFont="1" applyFill="1" applyBorder="1" applyProtection="1"/>
    <xf numFmtId="2" fontId="6" fillId="0" borderId="7" xfId="0" applyNumberFormat="1" applyFont="1" applyFill="1" applyBorder="1" applyProtection="1"/>
    <xf numFmtId="165" fontId="6" fillId="0" borderId="8" xfId="0" applyNumberFormat="1" applyFont="1" applyFill="1" applyBorder="1" applyProtection="1"/>
    <xf numFmtId="166" fontId="4" fillId="0" borderId="0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165" fontId="4" fillId="0" borderId="7" xfId="0" applyNumberFormat="1" applyFont="1" applyFill="1" applyBorder="1" applyProtection="1"/>
    <xf numFmtId="2" fontId="4" fillId="0" borderId="1" xfId="0" applyNumberFormat="1" applyFont="1" applyFill="1" applyBorder="1" applyAlignment="1" applyProtection="1">
      <alignment horizontal="right"/>
    </xf>
    <xf numFmtId="0" fontId="22" fillId="0" borderId="0" xfId="0" applyFont="1"/>
    <xf numFmtId="2" fontId="4" fillId="0" borderId="7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 applyProtection="1"/>
    <xf numFmtId="0" fontId="23" fillId="0" borderId="0" xfId="0" applyFont="1"/>
    <xf numFmtId="166" fontId="4" fillId="0" borderId="1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 applyProtection="1">
      <alignment horizontal="right"/>
    </xf>
    <xf numFmtId="165" fontId="0" fillId="0" borderId="9" xfId="0" applyNumberFormat="1" applyFill="1" applyBorder="1" applyProtection="1"/>
    <xf numFmtId="166" fontId="4" fillId="0" borderId="10" xfId="0" applyNumberFormat="1" applyFont="1" applyFill="1" applyBorder="1" applyAlignment="1" applyProtection="1">
      <alignment horizontal="right"/>
    </xf>
    <xf numFmtId="2" fontId="4" fillId="0" borderId="10" xfId="0" applyNumberFormat="1" applyFont="1" applyFill="1" applyBorder="1" applyProtection="1"/>
    <xf numFmtId="2" fontId="6" fillId="0" borderId="10" xfId="0" applyNumberFormat="1" applyFont="1" applyFill="1" applyBorder="1" applyProtection="1"/>
    <xf numFmtId="2" fontId="4" fillId="0" borderId="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Border="1" applyAlignment="1" applyProtection="1">
      <alignment horizontal="left"/>
    </xf>
    <xf numFmtId="166" fontId="4" fillId="0" borderId="2" xfId="0" applyNumberFormat="1" applyFont="1" applyFill="1" applyBorder="1"/>
    <xf numFmtId="166" fontId="4" fillId="0" borderId="4" xfId="0" applyNumberFormat="1" applyFont="1" applyFill="1" applyBorder="1"/>
    <xf numFmtId="166" fontId="0" fillId="0" borderId="1" xfId="0" applyNumberFormat="1" applyFill="1" applyBorder="1" applyAlignment="1" applyProtection="1">
      <alignment horizontal="right"/>
    </xf>
    <xf numFmtId="44" fontId="3" fillId="0" borderId="0" xfId="3" applyFont="1" applyFill="1" applyBorder="1" applyAlignment="1" applyProtection="1">
      <alignment horizontal="right"/>
    </xf>
    <xf numFmtId="166" fontId="4" fillId="0" borderId="6" xfId="0" applyNumberFormat="1" applyFont="1" applyFill="1" applyBorder="1"/>
    <xf numFmtId="166" fontId="0" fillId="0" borderId="7" xfId="0" applyNumberFormat="1" applyFill="1" applyBorder="1" applyAlignment="1" applyProtection="1">
      <alignment horizontal="right"/>
    </xf>
    <xf numFmtId="166" fontId="0" fillId="0" borderId="11" xfId="0" applyNumberFormat="1" applyFill="1" applyBorder="1" applyAlignment="1" applyProtection="1">
      <alignment horizontal="right"/>
    </xf>
    <xf numFmtId="166" fontId="0" fillId="0" borderId="12" xfId="0" applyNumberFormat="1" applyFill="1" applyBorder="1" applyAlignment="1" applyProtection="1">
      <alignment horizontal="right"/>
    </xf>
    <xf numFmtId="166" fontId="0" fillId="0" borderId="13" xfId="0" applyNumberFormat="1" applyFill="1" applyBorder="1" applyAlignment="1" applyProtection="1">
      <alignment horizontal="right"/>
    </xf>
    <xf numFmtId="2" fontId="0" fillId="0" borderId="14" xfId="0" applyNumberFormat="1" applyFill="1" applyBorder="1" applyProtection="1"/>
    <xf numFmtId="165" fontId="0" fillId="0" borderId="15" xfId="0" applyNumberFormat="1" applyFill="1" applyBorder="1" applyProtection="1"/>
    <xf numFmtId="165" fontId="6" fillId="0" borderId="16" xfId="0" applyNumberFormat="1" applyFont="1" applyFill="1" applyBorder="1" applyProtection="1"/>
    <xf numFmtId="165" fontId="0" fillId="0" borderId="17" xfId="0" applyNumberFormat="1" applyFill="1" applyBorder="1" applyProtection="1"/>
    <xf numFmtId="166" fontId="4" fillId="0" borderId="18" xfId="0" applyNumberFormat="1" applyFont="1" applyFill="1" applyBorder="1"/>
    <xf numFmtId="166" fontId="4" fillId="0" borderId="19" xfId="0" applyNumberFormat="1" applyFont="1" applyFill="1" applyBorder="1"/>
    <xf numFmtId="0" fontId="0" fillId="2" borderId="9" xfId="0" applyFill="1" applyBorder="1"/>
    <xf numFmtId="166" fontId="3" fillId="2" borderId="10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 applyProtection="1">
      <alignment horizontal="center"/>
    </xf>
    <xf numFmtId="0" fontId="0" fillId="2" borderId="10" xfId="0" applyFill="1" applyBorder="1"/>
    <xf numFmtId="0" fontId="0" fillId="2" borderId="20" xfId="0" applyFill="1" applyBorder="1"/>
    <xf numFmtId="0" fontId="4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44" fontId="3" fillId="0" borderId="7" xfId="3" applyFont="1" applyFill="1" applyBorder="1" applyAlignment="1" applyProtection="1">
      <alignment horizontal="right"/>
    </xf>
    <xf numFmtId="166" fontId="3" fillId="0" borderId="6" xfId="0" applyNumberFormat="1" applyFont="1" applyFill="1" applyBorder="1"/>
    <xf numFmtId="0" fontId="4" fillId="0" borderId="0" xfId="2"/>
    <xf numFmtId="166" fontId="4" fillId="0" borderId="0" xfId="2" applyNumberFormat="1" applyFill="1" applyBorder="1" applyAlignment="1" applyProtection="1">
      <alignment horizontal="right"/>
    </xf>
    <xf numFmtId="2" fontId="4" fillId="0" borderId="0" xfId="2" applyNumberFormat="1" applyFill="1" applyBorder="1" applyProtection="1"/>
    <xf numFmtId="165" fontId="4" fillId="0" borderId="0" xfId="2" applyNumberFormat="1" applyFill="1" applyBorder="1" applyProtection="1"/>
    <xf numFmtId="0" fontId="4" fillId="0" borderId="0" xfId="2" applyBorder="1"/>
    <xf numFmtId="166" fontId="4" fillId="0" borderId="0" xfId="2" applyNumberFormat="1" applyFont="1" applyFill="1" applyBorder="1"/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/>
    <xf numFmtId="2" fontId="4" fillId="0" borderId="0" xfId="2" applyNumberFormat="1" applyFont="1" applyFill="1" applyBorder="1" applyProtection="1"/>
    <xf numFmtId="165" fontId="24" fillId="0" borderId="0" xfId="2" applyNumberFormat="1" applyFont="1" applyFill="1" applyBorder="1" applyProtection="1"/>
    <xf numFmtId="2" fontId="6" fillId="0" borderId="0" xfId="2" applyNumberFormat="1" applyFont="1" applyFill="1" applyBorder="1" applyProtection="1"/>
    <xf numFmtId="165" fontId="4" fillId="0" borderId="0" xfId="2" applyNumberFormat="1" applyFont="1" applyFill="1" applyBorder="1" applyProtection="1"/>
    <xf numFmtId="0" fontId="4" fillId="0" borderId="0" xfId="2" applyFont="1"/>
    <xf numFmtId="165" fontId="4" fillId="0" borderId="1" xfId="2" applyNumberFormat="1" applyFont="1" applyFill="1" applyBorder="1" applyProtection="1"/>
    <xf numFmtId="2" fontId="6" fillId="0" borderId="1" xfId="2" applyNumberFormat="1" applyFont="1" applyFill="1" applyBorder="1" applyProtection="1"/>
    <xf numFmtId="166" fontId="4" fillId="0" borderId="0" xfId="2" applyNumberFormat="1" applyFont="1" applyBorder="1" applyAlignment="1" applyProtection="1">
      <alignment horizontal="right"/>
    </xf>
    <xf numFmtId="2" fontId="4" fillId="0" borderId="0" xfId="2" applyNumberFormat="1" applyFont="1" applyBorder="1" applyProtection="1"/>
    <xf numFmtId="165" fontId="4" fillId="0" borderId="0" xfId="2" applyNumberFormat="1" applyFont="1" applyBorder="1" applyProtection="1"/>
    <xf numFmtId="0" fontId="24" fillId="0" borderId="0" xfId="2" applyFont="1"/>
    <xf numFmtId="165" fontId="4" fillId="0" borderId="0" xfId="2" applyNumberFormat="1" applyBorder="1" applyProtection="1"/>
    <xf numFmtId="9" fontId="4" fillId="0" borderId="0" xfId="2" applyNumberFormat="1" applyBorder="1" applyProtection="1"/>
    <xf numFmtId="9" fontId="4" fillId="0" borderId="0" xfId="2" applyNumberFormat="1" applyFont="1" applyBorder="1" applyProtection="1"/>
    <xf numFmtId="2" fontId="4" fillId="0" borderId="0" xfId="2" applyNumberFormat="1" applyBorder="1" applyProtection="1"/>
    <xf numFmtId="2" fontId="6" fillId="0" borderId="0" xfId="2" applyNumberFormat="1" applyFont="1" applyBorder="1" applyProtection="1"/>
    <xf numFmtId="165" fontId="6" fillId="0" borderId="0" xfId="2" applyNumberFormat="1" applyFont="1" applyBorder="1" applyProtection="1"/>
    <xf numFmtId="166" fontId="4" fillId="0" borderId="0" xfId="2" applyNumberFormat="1" applyFont="1" applyFill="1" applyBorder="1" applyAlignment="1" applyProtection="1">
      <alignment horizontal="left"/>
    </xf>
    <xf numFmtId="2" fontId="5" fillId="0" borderId="0" xfId="0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166" fontId="4" fillId="0" borderId="1" xfId="0" applyNumberFormat="1" applyFont="1" applyFill="1" applyBorder="1" applyAlignment="1" applyProtection="1">
      <alignment horizontal="left"/>
    </xf>
    <xf numFmtId="165" fontId="3" fillId="3" borderId="0" xfId="0" applyNumberFormat="1" applyFont="1" applyFill="1" applyBorder="1" applyAlignment="1" applyProtection="1">
      <alignment horizontal="left"/>
    </xf>
    <xf numFmtId="165" fontId="8" fillId="0" borderId="3" xfId="0" applyNumberFormat="1" applyFont="1" applyFill="1" applyBorder="1" applyProtection="1"/>
    <xf numFmtId="165" fontId="8" fillId="0" borderId="8" xfId="0" applyNumberFormat="1" applyFont="1" applyFill="1" applyBorder="1" applyProtection="1"/>
    <xf numFmtId="165" fontId="8" fillId="0" borderId="5" xfId="0" applyNumberFormat="1" applyFont="1" applyFill="1" applyBorder="1" applyProtection="1"/>
    <xf numFmtId="165" fontId="8" fillId="0" borderId="0" xfId="0" applyNumberFormat="1" applyFont="1" applyBorder="1" applyProtection="1"/>
    <xf numFmtId="0" fontId="9" fillId="0" borderId="0" xfId="0" applyFont="1"/>
    <xf numFmtId="165" fontId="8" fillId="0" borderId="0" xfId="0" applyNumberFormat="1" applyFont="1" applyFill="1" applyBorder="1" applyProtection="1"/>
    <xf numFmtId="0" fontId="3" fillId="0" borderId="0" xfId="0" applyFont="1"/>
    <xf numFmtId="166" fontId="4" fillId="0" borderId="21" xfId="0" applyNumberFormat="1" applyFont="1" applyFill="1" applyBorder="1" applyAlignment="1" applyProtection="1"/>
    <xf numFmtId="0" fontId="25" fillId="0" borderId="0" xfId="0" applyFont="1"/>
    <xf numFmtId="0" fontId="4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165" fontId="3" fillId="0" borderId="0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right"/>
    </xf>
    <xf numFmtId="2" fontId="0" fillId="0" borderId="10" xfId="0" applyNumberFormat="1" applyFill="1" applyBorder="1" applyProtection="1"/>
    <xf numFmtId="166" fontId="0" fillId="0" borderId="10" xfId="0" applyNumberFormat="1" applyFill="1" applyBorder="1" applyAlignment="1" applyProtection="1">
      <alignment horizontal="right"/>
    </xf>
    <xf numFmtId="2" fontId="5" fillId="0" borderId="0" xfId="0" applyNumberFormat="1" applyFont="1" applyFill="1" applyBorder="1" applyProtection="1"/>
    <xf numFmtId="2" fontId="0" fillId="0" borderId="0" xfId="0" applyNumberFormat="1" applyFill="1" applyBorder="1" applyProtection="1"/>
    <xf numFmtId="166" fontId="3" fillId="0" borderId="0" xfId="0" applyNumberFormat="1" applyFont="1" applyFill="1" applyBorder="1"/>
    <xf numFmtId="166" fontId="4" fillId="0" borderId="0" xfId="0" applyNumberFormat="1" applyFont="1" applyFill="1" applyBorder="1" applyAlignment="1" applyProtection="1">
      <alignment horizontal="right" wrapText="1"/>
    </xf>
    <xf numFmtId="0" fontId="0" fillId="0" borderId="0" xfId="0" applyFill="1" applyBorder="1"/>
    <xf numFmtId="166" fontId="3" fillId="0" borderId="0" xfId="2" applyNumberFormat="1" applyFont="1" applyFill="1" applyBorder="1"/>
    <xf numFmtId="165" fontId="6" fillId="0" borderId="0" xfId="2" applyNumberFormat="1" applyFont="1" applyFill="1" applyBorder="1" applyProtection="1"/>
    <xf numFmtId="166" fontId="25" fillId="0" borderId="0" xfId="2" applyNumberFormat="1" applyFont="1" applyFill="1" applyBorder="1"/>
    <xf numFmtId="166" fontId="9" fillId="0" borderId="0" xfId="2" applyNumberFormat="1" applyFont="1" applyFill="1" applyBorder="1" applyAlignment="1" applyProtection="1">
      <alignment horizontal="right"/>
    </xf>
    <xf numFmtId="166" fontId="9" fillId="0" borderId="0" xfId="2" applyNumberFormat="1" applyFont="1" applyFill="1" applyBorder="1" applyAlignment="1" applyProtection="1">
      <alignment horizontal="right" wrapText="1"/>
    </xf>
    <xf numFmtId="2" fontId="9" fillId="0" borderId="0" xfId="2" applyNumberFormat="1" applyFont="1" applyFill="1" applyBorder="1" applyAlignment="1" applyProtection="1">
      <alignment horizontal="right"/>
    </xf>
    <xf numFmtId="165" fontId="9" fillId="0" borderId="0" xfId="0" applyNumberFormat="1" applyFont="1" applyFill="1" applyBorder="1" applyProtection="1"/>
    <xf numFmtId="9" fontId="4" fillId="4" borderId="22" xfId="2" applyNumberFormat="1" applyFill="1" applyBorder="1" applyAlignment="1">
      <alignment horizontal="left"/>
    </xf>
    <xf numFmtId="166" fontId="4" fillId="4" borderId="23" xfId="2" applyNumberFormat="1" applyFont="1" applyFill="1" applyBorder="1" applyAlignment="1">
      <alignment horizontal="left"/>
    </xf>
    <xf numFmtId="166" fontId="4" fillId="4" borderId="1" xfId="2" applyNumberFormat="1" applyFont="1" applyFill="1" applyBorder="1"/>
    <xf numFmtId="165" fontId="0" fillId="5" borderId="9" xfId="0" applyNumberFormat="1" applyFill="1" applyBorder="1" applyProtection="1"/>
    <xf numFmtId="166" fontId="0" fillId="5" borderId="10" xfId="0" applyNumberFormat="1" applyFill="1" applyBorder="1" applyAlignment="1" applyProtection="1">
      <alignment horizontal="left"/>
    </xf>
    <xf numFmtId="166" fontId="0" fillId="5" borderId="10" xfId="0" applyNumberFormat="1" applyFill="1" applyBorder="1" applyAlignment="1" applyProtection="1">
      <alignment horizontal="right"/>
    </xf>
    <xf numFmtId="2" fontId="0" fillId="5" borderId="10" xfId="0" applyNumberFormat="1" applyFill="1" applyBorder="1" applyProtection="1"/>
    <xf numFmtId="165" fontId="0" fillId="5" borderId="2" xfId="0" applyNumberFormat="1" applyFill="1" applyBorder="1" applyProtection="1"/>
    <xf numFmtId="166" fontId="4" fillId="5" borderId="0" xfId="0" applyNumberFormat="1" applyFont="1" applyFill="1" applyBorder="1" applyAlignment="1" applyProtection="1">
      <alignment horizontal="left"/>
    </xf>
    <xf numFmtId="166" fontId="0" fillId="5" borderId="0" xfId="0" applyNumberFormat="1" applyFill="1" applyBorder="1" applyAlignment="1" applyProtection="1">
      <alignment horizontal="right"/>
    </xf>
    <xf numFmtId="2" fontId="0" fillId="5" borderId="0" xfId="0" applyNumberFormat="1" applyFill="1" applyBorder="1" applyProtection="1"/>
    <xf numFmtId="165" fontId="4" fillId="5" borderId="3" xfId="0" applyNumberFormat="1" applyFont="1" applyFill="1" applyBorder="1" applyProtection="1"/>
    <xf numFmtId="166" fontId="4" fillId="5" borderId="1" xfId="0" applyNumberFormat="1" applyFont="1" applyFill="1" applyBorder="1" applyAlignment="1" applyProtection="1">
      <alignment horizontal="left"/>
    </xf>
    <xf numFmtId="166" fontId="0" fillId="5" borderId="1" xfId="0" applyNumberFormat="1" applyFill="1" applyBorder="1" applyAlignment="1" applyProtection="1">
      <alignment horizontal="left"/>
    </xf>
    <xf numFmtId="2" fontId="0" fillId="5" borderId="1" xfId="0" applyNumberFormat="1" applyFill="1" applyBorder="1" applyProtection="1"/>
    <xf numFmtId="165" fontId="4" fillId="5" borderId="1" xfId="0" applyNumberFormat="1" applyFont="1" applyFill="1" applyBorder="1" applyProtection="1"/>
    <xf numFmtId="166" fontId="0" fillId="6" borderId="14" xfId="0" applyNumberFormat="1" applyFill="1" applyBorder="1"/>
    <xf numFmtId="165" fontId="0" fillId="6" borderId="14" xfId="0" applyNumberFormat="1" applyFill="1" applyBorder="1" applyAlignment="1" applyProtection="1">
      <alignment horizontal="left"/>
    </xf>
    <xf numFmtId="165" fontId="4" fillId="6" borderId="24" xfId="0" applyNumberFormat="1" applyFont="1" applyFill="1" applyBorder="1" applyProtection="1"/>
    <xf numFmtId="166" fontId="0" fillId="6" borderId="25" xfId="0" applyNumberFormat="1" applyFill="1" applyBorder="1"/>
    <xf numFmtId="165" fontId="4" fillId="6" borderId="25" xfId="0" applyNumberFormat="1" applyFont="1" applyFill="1" applyBorder="1" applyAlignment="1" applyProtection="1">
      <alignment horizontal="left" wrapText="1"/>
    </xf>
    <xf numFmtId="166" fontId="9" fillId="6" borderId="23" xfId="0" applyNumberFormat="1" applyFont="1" applyFill="1" applyBorder="1" applyAlignment="1">
      <alignment horizontal="left"/>
    </xf>
    <xf numFmtId="166" fontId="4" fillId="6" borderId="0" xfId="0" applyNumberFormat="1" applyFont="1" applyFill="1" applyBorder="1"/>
    <xf numFmtId="166" fontId="0" fillId="6" borderId="0" xfId="0" applyNumberFormat="1" applyFill="1" applyBorder="1"/>
    <xf numFmtId="166" fontId="4" fillId="6" borderId="25" xfId="0" applyNumberFormat="1" applyFont="1" applyFill="1" applyBorder="1" applyAlignment="1" applyProtection="1">
      <alignment horizontal="left"/>
    </xf>
    <xf numFmtId="166" fontId="21" fillId="6" borderId="25" xfId="0" applyNumberFormat="1" applyFont="1" applyFill="1" applyBorder="1" applyAlignment="1" applyProtection="1">
      <alignment horizontal="left"/>
    </xf>
    <xf numFmtId="166" fontId="26" fillId="6" borderId="23" xfId="0" applyNumberFormat="1" applyFont="1" applyFill="1" applyBorder="1" applyAlignment="1">
      <alignment horizontal="left"/>
    </xf>
    <xf numFmtId="166" fontId="0" fillId="6" borderId="25" xfId="0" applyNumberFormat="1" applyFill="1" applyBorder="1" applyAlignment="1" applyProtection="1">
      <alignment horizontal="left"/>
    </xf>
    <xf numFmtId="165" fontId="0" fillId="6" borderId="0" xfId="0" applyNumberFormat="1" applyFill="1" applyBorder="1" applyProtection="1"/>
    <xf numFmtId="166" fontId="0" fillId="6" borderId="21" xfId="0" applyNumberFormat="1" applyFill="1" applyBorder="1" applyAlignment="1" applyProtection="1">
      <alignment horizontal="left"/>
    </xf>
    <xf numFmtId="166" fontId="21" fillId="6" borderId="1" xfId="0" applyNumberFormat="1" applyFont="1" applyFill="1" applyBorder="1"/>
    <xf numFmtId="166" fontId="0" fillId="6" borderId="1" xfId="0" applyNumberFormat="1" applyFill="1" applyBorder="1"/>
    <xf numFmtId="165" fontId="0" fillId="6" borderId="1" xfId="0" applyNumberFormat="1" applyFill="1" applyBorder="1" applyProtection="1"/>
    <xf numFmtId="166" fontId="4" fillId="6" borderId="21" xfId="0" applyNumberFormat="1" applyFont="1" applyFill="1" applyBorder="1" applyAlignment="1" applyProtection="1">
      <alignment horizontal="left"/>
    </xf>
    <xf numFmtId="166" fontId="9" fillId="6" borderId="26" xfId="0" applyNumberFormat="1" applyFont="1" applyFill="1" applyBorder="1" applyAlignment="1">
      <alignment horizontal="left"/>
    </xf>
    <xf numFmtId="165" fontId="0" fillId="6" borderId="9" xfId="0" applyNumberFormat="1" applyFill="1" applyBorder="1" applyProtection="1"/>
    <xf numFmtId="166" fontId="4" fillId="6" borderId="10" xfId="0" applyNumberFormat="1" applyFont="1" applyFill="1" applyBorder="1" applyAlignment="1" applyProtection="1">
      <alignment horizontal="left"/>
    </xf>
    <xf numFmtId="165" fontId="4" fillId="6" borderId="10" xfId="0" applyNumberFormat="1" applyFont="1" applyFill="1" applyBorder="1" applyProtection="1"/>
    <xf numFmtId="165" fontId="0" fillId="6" borderId="2" xfId="0" applyNumberFormat="1" applyFill="1" applyBorder="1" applyProtection="1"/>
    <xf numFmtId="166" fontId="4" fillId="6" borderId="0" xfId="0" applyNumberFormat="1" applyFont="1" applyFill="1" applyBorder="1" applyAlignment="1" applyProtection="1">
      <alignment horizontal="left"/>
    </xf>
    <xf numFmtId="166" fontId="0" fillId="6" borderId="0" xfId="0" applyNumberFormat="1" applyFill="1" applyBorder="1" applyAlignment="1" applyProtection="1">
      <alignment horizontal="right"/>
    </xf>
    <xf numFmtId="2" fontId="4" fillId="6" borderId="0" xfId="0" applyNumberFormat="1" applyFont="1" applyFill="1" applyBorder="1" applyProtection="1"/>
    <xf numFmtId="165" fontId="4" fillId="6" borderId="0" xfId="0" applyNumberFormat="1" applyFont="1" applyFill="1" applyBorder="1" applyProtection="1"/>
    <xf numFmtId="165" fontId="4" fillId="6" borderId="1" xfId="0" applyNumberFormat="1" applyFont="1" applyFill="1" applyBorder="1" applyProtection="1"/>
    <xf numFmtId="165" fontId="5" fillId="5" borderId="24" xfId="0" applyNumberFormat="1" applyFont="1" applyFill="1" applyBorder="1" applyAlignment="1" applyProtection="1">
      <alignment horizontal="left"/>
    </xf>
    <xf numFmtId="166" fontId="0" fillId="5" borderId="14" xfId="0" applyNumberFormat="1" applyFill="1" applyBorder="1"/>
    <xf numFmtId="165" fontId="0" fillId="5" borderId="14" xfId="0" applyNumberFormat="1" applyFill="1" applyBorder="1" applyAlignment="1" applyProtection="1">
      <alignment horizontal="left"/>
    </xf>
    <xf numFmtId="165" fontId="4" fillId="5" borderId="24" xfId="0" applyNumberFormat="1" applyFont="1" applyFill="1" applyBorder="1" applyProtection="1"/>
    <xf numFmtId="9" fontId="4" fillId="4" borderId="22" xfId="0" applyNumberFormat="1" applyFont="1" applyFill="1" applyBorder="1" applyAlignment="1">
      <alignment horizontal="left"/>
    </xf>
    <xf numFmtId="166" fontId="0" fillId="5" borderId="25" xfId="0" applyNumberFormat="1" applyFill="1" applyBorder="1"/>
    <xf numFmtId="165" fontId="4" fillId="5" borderId="25" xfId="0" applyNumberFormat="1" applyFont="1" applyFill="1" applyBorder="1" applyAlignment="1" applyProtection="1">
      <alignment horizontal="left" wrapText="1"/>
    </xf>
    <xf numFmtId="166" fontId="4" fillId="4" borderId="23" xfId="0" applyNumberFormat="1" applyFont="1" applyFill="1" applyBorder="1" applyAlignment="1">
      <alignment horizontal="left"/>
    </xf>
    <xf numFmtId="166" fontId="4" fillId="5" borderId="0" xfId="0" applyNumberFormat="1" applyFont="1" applyFill="1" applyBorder="1"/>
    <xf numFmtId="166" fontId="0" fillId="5" borderId="0" xfId="0" applyNumberFormat="1" applyFill="1" applyBorder="1"/>
    <xf numFmtId="166" fontId="21" fillId="5" borderId="25" xfId="0" applyNumberFormat="1" applyFont="1" applyFill="1" applyBorder="1" applyAlignment="1" applyProtection="1">
      <alignment horizontal="left"/>
    </xf>
    <xf numFmtId="166" fontId="21" fillId="4" borderId="23" xfId="0" applyNumberFormat="1" applyFont="1" applyFill="1" applyBorder="1" applyAlignment="1">
      <alignment horizontal="left"/>
    </xf>
    <xf numFmtId="166" fontId="0" fillId="5" borderId="21" xfId="0" applyNumberFormat="1" applyFill="1" applyBorder="1" applyAlignment="1" applyProtection="1">
      <alignment horizontal="left"/>
    </xf>
    <xf numFmtId="166" fontId="21" fillId="5" borderId="1" xfId="0" applyNumberFormat="1" applyFont="1" applyFill="1" applyBorder="1"/>
    <xf numFmtId="166" fontId="0" fillId="5" borderId="1" xfId="0" applyNumberFormat="1" applyFill="1" applyBorder="1"/>
    <xf numFmtId="165" fontId="0" fillId="5" borderId="1" xfId="0" applyNumberFormat="1" applyFill="1" applyBorder="1" applyProtection="1"/>
    <xf numFmtId="166" fontId="4" fillId="5" borderId="21" xfId="0" applyNumberFormat="1" applyFont="1" applyFill="1" applyBorder="1" applyAlignment="1" applyProtection="1">
      <alignment horizontal="left"/>
    </xf>
    <xf numFmtId="166" fontId="4" fillId="4" borderId="26" xfId="0" applyNumberFormat="1" applyFont="1" applyFill="1" applyBorder="1" applyAlignment="1">
      <alignment horizontal="left"/>
    </xf>
    <xf numFmtId="166" fontId="4" fillId="5" borderId="10" xfId="0" applyNumberFormat="1" applyFont="1" applyFill="1" applyBorder="1" applyAlignment="1" applyProtection="1">
      <alignment horizontal="left"/>
    </xf>
    <xf numFmtId="2" fontId="4" fillId="5" borderId="10" xfId="0" applyNumberFormat="1" applyFont="1" applyFill="1" applyBorder="1" applyProtection="1"/>
    <xf numFmtId="165" fontId="4" fillId="5" borderId="10" xfId="0" applyNumberFormat="1" applyFont="1" applyFill="1" applyBorder="1" applyProtection="1"/>
    <xf numFmtId="165" fontId="4" fillId="5" borderId="20" xfId="0" applyNumberFormat="1" applyFont="1" applyFill="1" applyBorder="1" applyProtection="1"/>
    <xf numFmtId="2" fontId="4" fillId="5" borderId="0" xfId="0" applyNumberFormat="1" applyFont="1" applyFill="1" applyBorder="1" applyProtection="1"/>
    <xf numFmtId="165" fontId="4" fillId="5" borderId="0" xfId="0" applyNumberFormat="1" applyFont="1" applyFill="1" applyBorder="1" applyProtection="1"/>
    <xf numFmtId="2" fontId="4" fillId="5" borderId="1" xfId="0" applyNumberFormat="1" applyFont="1" applyFill="1" applyBorder="1" applyProtection="1"/>
    <xf numFmtId="165" fontId="4" fillId="5" borderId="5" xfId="0" applyNumberFormat="1" applyFont="1" applyFill="1" applyBorder="1" applyProtection="1"/>
    <xf numFmtId="166" fontId="3" fillId="5" borderId="0" xfId="0" applyNumberFormat="1" applyFont="1" applyFill="1" applyBorder="1"/>
    <xf numFmtId="166" fontId="22" fillId="5" borderId="0" xfId="0" applyNumberFormat="1" applyFont="1" applyFill="1" applyBorder="1"/>
    <xf numFmtId="166" fontId="4" fillId="5" borderId="25" xfId="0" applyNumberFormat="1" applyFont="1" applyFill="1" applyBorder="1" applyAlignment="1" applyProtection="1">
      <alignment horizontal="left"/>
    </xf>
    <xf numFmtId="166" fontId="4" fillId="5" borderId="0" xfId="0" applyNumberFormat="1" applyFont="1" applyFill="1" applyBorder="1" applyAlignment="1" applyProtection="1">
      <alignment horizontal="left" wrapText="1"/>
    </xf>
    <xf numFmtId="166" fontId="9" fillId="4" borderId="23" xfId="0" applyNumberFormat="1" applyFont="1" applyFill="1" applyBorder="1" applyAlignment="1">
      <alignment horizontal="left"/>
    </xf>
    <xf numFmtId="166" fontId="26" fillId="4" borderId="23" xfId="0" applyNumberFormat="1" applyFont="1" applyFill="1" applyBorder="1" applyAlignment="1">
      <alignment horizontal="left"/>
    </xf>
    <xf numFmtId="166" fontId="9" fillId="4" borderId="26" xfId="0" applyNumberFormat="1" applyFont="1" applyFill="1" applyBorder="1" applyAlignment="1">
      <alignment horizontal="left"/>
    </xf>
    <xf numFmtId="166" fontId="3" fillId="5" borderId="25" xfId="0" applyNumberFormat="1" applyFont="1" applyFill="1" applyBorder="1"/>
    <xf numFmtId="166" fontId="0" fillId="5" borderId="10" xfId="0" applyNumberFormat="1" applyFill="1" applyBorder="1"/>
    <xf numFmtId="165" fontId="0" fillId="5" borderId="10" xfId="0" applyNumberFormat="1" applyFill="1" applyBorder="1" applyAlignment="1" applyProtection="1">
      <alignment horizontal="left"/>
    </xf>
    <xf numFmtId="165" fontId="4" fillId="5" borderId="27" xfId="0" applyNumberFormat="1" applyFont="1" applyFill="1" applyBorder="1" applyProtection="1"/>
    <xf numFmtId="9" fontId="4" fillId="4" borderId="20" xfId="0" applyNumberFormat="1" applyFont="1" applyFill="1" applyBorder="1" applyAlignment="1">
      <alignment horizontal="left"/>
    </xf>
    <xf numFmtId="166" fontId="0" fillId="5" borderId="2" xfId="0" applyNumberFormat="1" applyFill="1" applyBorder="1"/>
    <xf numFmtId="165" fontId="3" fillId="5" borderId="0" xfId="0" applyNumberFormat="1" applyFont="1" applyFill="1" applyBorder="1" applyAlignment="1" applyProtection="1">
      <alignment horizontal="left"/>
    </xf>
    <xf numFmtId="165" fontId="4" fillId="5" borderId="25" xfId="0" applyNumberFormat="1" applyFont="1" applyFill="1" applyBorder="1" applyAlignment="1" applyProtection="1">
      <alignment horizontal="left"/>
    </xf>
    <xf numFmtId="166" fontId="4" fillId="4" borderId="3" xfId="0" applyNumberFormat="1" applyFont="1" applyFill="1" applyBorder="1" applyAlignment="1">
      <alignment horizontal="left"/>
    </xf>
    <xf numFmtId="2" fontId="0" fillId="5" borderId="28" xfId="0" applyNumberFormat="1" applyFill="1" applyBorder="1" applyProtection="1"/>
    <xf numFmtId="165" fontId="5" fillId="5" borderId="29" xfId="0" applyNumberFormat="1" applyFont="1" applyFill="1" applyBorder="1" applyAlignment="1" applyProtection="1">
      <alignment horizontal="left"/>
    </xf>
    <xf numFmtId="166" fontId="0" fillId="5" borderId="30" xfId="0" applyNumberFormat="1" applyFill="1" applyBorder="1"/>
    <xf numFmtId="165" fontId="0" fillId="5" borderId="30" xfId="0" applyNumberFormat="1" applyFill="1" applyBorder="1" applyAlignment="1" applyProtection="1">
      <alignment horizontal="left"/>
    </xf>
    <xf numFmtId="166" fontId="0" fillId="4" borderId="22" xfId="0" applyNumberFormat="1" applyFill="1" applyBorder="1"/>
    <xf numFmtId="166" fontId="0" fillId="5" borderId="31" xfId="0" applyNumberFormat="1" applyFill="1" applyBorder="1"/>
    <xf numFmtId="166" fontId="0" fillId="5" borderId="0" xfId="0" applyNumberFormat="1" applyFill="1"/>
    <xf numFmtId="166" fontId="0" fillId="4" borderId="23" xfId="0" applyNumberFormat="1" applyFill="1" applyBorder="1"/>
    <xf numFmtId="166" fontId="0" fillId="5" borderId="31" xfId="0" applyNumberFormat="1" applyFill="1" applyBorder="1" applyAlignment="1" applyProtection="1">
      <alignment horizontal="left"/>
    </xf>
    <xf numFmtId="165" fontId="0" fillId="4" borderId="23" xfId="0" applyNumberFormat="1" applyFill="1" applyBorder="1" applyAlignment="1" applyProtection="1">
      <alignment horizontal="left"/>
    </xf>
    <xf numFmtId="166" fontId="0" fillId="5" borderId="32" xfId="0" applyNumberFormat="1" applyFill="1" applyBorder="1" applyAlignment="1" applyProtection="1">
      <alignment horizontal="left"/>
    </xf>
    <xf numFmtId="166" fontId="4" fillId="4" borderId="1" xfId="0" applyNumberFormat="1" applyFont="1" applyFill="1" applyBorder="1"/>
    <xf numFmtId="166" fontId="0" fillId="4" borderId="26" xfId="0" applyNumberFormat="1" applyFill="1" applyBorder="1"/>
    <xf numFmtId="165" fontId="4" fillId="5" borderId="9" xfId="0" applyNumberFormat="1" applyFont="1" applyFill="1" applyBorder="1" applyProtection="1"/>
    <xf numFmtId="49" fontId="4" fillId="5" borderId="20" xfId="0" applyNumberFormat="1" applyFont="1" applyFill="1" applyBorder="1" applyAlignment="1" applyProtection="1">
      <alignment horizontal="right"/>
    </xf>
    <xf numFmtId="165" fontId="4" fillId="5" borderId="0" xfId="0" applyNumberFormat="1" applyFont="1" applyFill="1" applyAlignment="1" applyProtection="1">
      <alignment horizontal="left"/>
    </xf>
    <xf numFmtId="165" fontId="0" fillId="5" borderId="0" xfId="0" applyNumberFormat="1" applyFill="1" applyProtection="1"/>
    <xf numFmtId="166" fontId="4" fillId="5" borderId="0" xfId="0" applyNumberFormat="1" applyFont="1" applyFill="1" applyAlignment="1" applyProtection="1">
      <alignment horizontal="left"/>
    </xf>
    <xf numFmtId="165" fontId="4" fillId="5" borderId="0" xfId="0" applyNumberFormat="1" applyFont="1" applyFill="1" applyBorder="1" applyAlignment="1" applyProtection="1">
      <alignment horizontal="left"/>
    </xf>
    <xf numFmtId="166" fontId="4" fillId="4" borderId="0" xfId="0" applyNumberFormat="1" applyFont="1" applyFill="1"/>
    <xf numFmtId="165" fontId="4" fillId="5" borderId="33" xfId="0" applyNumberFormat="1" applyFont="1" applyFill="1" applyBorder="1" applyProtection="1"/>
    <xf numFmtId="49" fontId="4" fillId="5" borderId="34" xfId="0" applyNumberFormat="1" applyFont="1" applyFill="1" applyBorder="1" applyAlignment="1" applyProtection="1">
      <alignment horizontal="right"/>
    </xf>
    <xf numFmtId="165" fontId="4" fillId="5" borderId="35" xfId="0" applyNumberFormat="1" applyFont="1" applyFill="1" applyBorder="1" applyProtection="1"/>
    <xf numFmtId="2" fontId="0" fillId="5" borderId="36" xfId="0" applyNumberFormat="1" applyFill="1" applyBorder="1" applyProtection="1"/>
    <xf numFmtId="49" fontId="4" fillId="5" borderId="37" xfId="0" applyNumberFormat="1" applyFont="1" applyFill="1" applyBorder="1" applyAlignment="1" applyProtection="1">
      <alignment horizontal="right"/>
    </xf>
    <xf numFmtId="0" fontId="9" fillId="0" borderId="0" xfId="2" applyFont="1"/>
    <xf numFmtId="0" fontId="10" fillId="0" borderId="0" xfId="0" applyFont="1"/>
    <xf numFmtId="0" fontId="0" fillId="0" borderId="0" xfId="0" applyFill="1"/>
    <xf numFmtId="0" fontId="22" fillId="0" borderId="0" xfId="2" applyFont="1"/>
    <xf numFmtId="0" fontId="4" fillId="0" borderId="0" xfId="0" applyFont="1" applyBorder="1"/>
    <xf numFmtId="166" fontId="4" fillId="0" borderId="7" xfId="0" applyNumberFormat="1" applyFont="1" applyFill="1" applyBorder="1" applyAlignment="1" applyProtection="1">
      <alignment horizontal="left"/>
    </xf>
    <xf numFmtId="166" fontId="4" fillId="0" borderId="0" xfId="0" applyNumberFormat="1" applyFont="1" applyFill="1" applyBorder="1" applyAlignment="1">
      <alignment wrapText="1"/>
    </xf>
    <xf numFmtId="2" fontId="6" fillId="0" borderId="1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right"/>
    </xf>
    <xf numFmtId="166" fontId="9" fillId="0" borderId="0" xfId="0" applyNumberFormat="1" applyFont="1" applyFill="1" applyBorder="1" applyAlignment="1" applyProtection="1">
      <alignment horizontal="right" wrapText="1"/>
    </xf>
    <xf numFmtId="2" fontId="9" fillId="0" borderId="0" xfId="0" applyNumberFormat="1" applyFont="1" applyFill="1" applyBorder="1" applyAlignment="1" applyProtection="1">
      <alignment horizontal="right"/>
    </xf>
    <xf numFmtId="2" fontId="11" fillId="0" borderId="0" xfId="0" applyNumberFormat="1" applyFont="1" applyFill="1" applyBorder="1" applyProtection="1"/>
    <xf numFmtId="166" fontId="0" fillId="0" borderId="11" xfId="0" applyNumberFormat="1" applyFill="1" applyBorder="1" applyAlignment="1" applyProtection="1">
      <alignment horizontal="right" wrapText="1"/>
    </xf>
    <xf numFmtId="166" fontId="4" fillId="0" borderId="2" xfId="0" applyNumberFormat="1" applyFont="1" applyFill="1" applyBorder="1" applyAlignment="1">
      <alignment wrapText="1"/>
    </xf>
    <xf numFmtId="165" fontId="4" fillId="0" borderId="2" xfId="2" applyNumberFormat="1" applyFill="1" applyBorder="1" applyProtection="1"/>
    <xf numFmtId="165" fontId="6" fillId="0" borderId="3" xfId="2" applyNumberFormat="1" applyFont="1" applyFill="1" applyBorder="1" applyProtection="1"/>
    <xf numFmtId="165" fontId="4" fillId="0" borderId="4" xfId="2" applyNumberFormat="1" applyFill="1" applyBorder="1" applyProtection="1"/>
    <xf numFmtId="165" fontId="4" fillId="0" borderId="2" xfId="2" applyNumberFormat="1" applyBorder="1" applyProtection="1"/>
    <xf numFmtId="165" fontId="4" fillId="0" borderId="2" xfId="2" applyNumberFormat="1" applyBorder="1" applyAlignment="1" applyProtection="1">
      <alignment horizontal="left"/>
    </xf>
    <xf numFmtId="165" fontId="4" fillId="0" borderId="6" xfId="2" applyNumberFormat="1" applyFill="1" applyBorder="1" applyProtection="1"/>
    <xf numFmtId="165" fontId="4" fillId="0" borderId="7" xfId="2" applyNumberFormat="1" applyFont="1" applyFill="1" applyBorder="1" applyProtection="1"/>
    <xf numFmtId="2" fontId="6" fillId="0" borderId="7" xfId="2" applyNumberFormat="1" applyFont="1" applyFill="1" applyBorder="1" applyProtection="1"/>
    <xf numFmtId="165" fontId="6" fillId="0" borderId="8" xfId="2" applyNumberFormat="1" applyFont="1" applyFill="1" applyBorder="1" applyProtection="1"/>
    <xf numFmtId="166" fontId="21" fillId="0" borderId="0" xfId="0" applyNumberFormat="1" applyFont="1" applyFill="1" applyBorder="1"/>
    <xf numFmtId="166" fontId="25" fillId="0" borderId="0" xfId="0" applyNumberFormat="1" applyFont="1" applyFill="1" applyBorder="1" applyAlignment="1">
      <alignment wrapText="1"/>
    </xf>
    <xf numFmtId="166" fontId="25" fillId="0" borderId="0" xfId="0" applyNumberFormat="1" applyFont="1" applyFill="1" applyBorder="1"/>
    <xf numFmtId="0" fontId="3" fillId="0" borderId="0" xfId="0" applyFont="1" applyBorder="1"/>
    <xf numFmtId="166" fontId="25" fillId="0" borderId="1" xfId="0" applyNumberFormat="1" applyFont="1" applyFill="1" applyBorder="1"/>
    <xf numFmtId="166" fontId="25" fillId="0" borderId="7" xfId="0" applyNumberFormat="1" applyFont="1" applyFill="1" applyBorder="1" applyAlignment="1" applyProtection="1">
      <alignment horizontal="left"/>
    </xf>
    <xf numFmtId="165" fontId="0" fillId="0" borderId="0" xfId="0" applyNumberFormat="1" applyFill="1" applyBorder="1" applyProtection="1"/>
    <xf numFmtId="166" fontId="0" fillId="0" borderId="0" xfId="0" applyNumberFormat="1" applyFill="1" applyBorder="1"/>
    <xf numFmtId="4" fontId="4" fillId="0" borderId="0" xfId="0" applyNumberFormat="1" applyFont="1" applyFill="1" applyBorder="1" applyProtection="1"/>
    <xf numFmtId="166" fontId="21" fillId="4" borderId="3" xfId="0" applyNumberFormat="1" applyFont="1" applyFill="1" applyBorder="1" applyAlignment="1">
      <alignment horizontal="left"/>
    </xf>
    <xf numFmtId="166" fontId="0" fillId="5" borderId="4" xfId="0" applyNumberFormat="1" applyFill="1" applyBorder="1" applyAlignment="1" applyProtection="1">
      <alignment horizontal="left"/>
    </xf>
    <xf numFmtId="166" fontId="4" fillId="4" borderId="5" xfId="0" applyNumberFormat="1" applyFont="1" applyFill="1" applyBorder="1" applyAlignment="1">
      <alignment horizontal="left"/>
    </xf>
    <xf numFmtId="165" fontId="0" fillId="4" borderId="2" xfId="0" applyNumberFormat="1" applyFill="1" applyBorder="1" applyProtection="1"/>
    <xf numFmtId="165" fontId="4" fillId="5" borderId="25" xfId="0" applyNumberFormat="1" applyFont="1" applyFill="1" applyBorder="1" applyAlignment="1" applyProtection="1">
      <alignment horizontal="left" vertical="top" wrapText="1"/>
    </xf>
    <xf numFmtId="166" fontId="4" fillId="4" borderId="0" xfId="0" applyNumberFormat="1" applyFont="1" applyFill="1" applyBorder="1"/>
    <xf numFmtId="165" fontId="5" fillId="5" borderId="30" xfId="0" applyNumberFormat="1" applyFont="1" applyFill="1" applyBorder="1" applyAlignment="1" applyProtection="1">
      <alignment horizontal="left"/>
    </xf>
    <xf numFmtId="0" fontId="22" fillId="2" borderId="38" xfId="0" applyFont="1" applyFill="1" applyBorder="1" applyAlignment="1">
      <alignment horizontal="left" wrapText="1"/>
    </xf>
    <xf numFmtId="166" fontId="3" fillId="2" borderId="10" xfId="0" applyNumberFormat="1" applyFont="1" applyFill="1" applyBorder="1" applyAlignment="1">
      <alignment horizontal="center" wrapText="1"/>
    </xf>
    <xf numFmtId="165" fontId="3" fillId="2" borderId="10" xfId="0" applyNumberFormat="1" applyFont="1" applyFill="1" applyBorder="1" applyAlignment="1" applyProtection="1">
      <alignment horizontal="center" wrapText="1"/>
    </xf>
    <xf numFmtId="0" fontId="0" fillId="2" borderId="10" xfId="0" applyFill="1" applyBorder="1" applyAlignment="1">
      <alignment horizontal="center"/>
    </xf>
    <xf numFmtId="4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9" xfId="0" applyFont="1" applyBorder="1"/>
    <xf numFmtId="0" fontId="0" fillId="0" borderId="10" xfId="0" applyBorder="1"/>
    <xf numFmtId="0" fontId="0" fillId="0" borderId="20" xfId="0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/>
    <xf numFmtId="0" fontId="0" fillId="0" borderId="1" xfId="0" applyBorder="1"/>
    <xf numFmtId="0" fontId="4" fillId="0" borderId="7" xfId="0" applyFont="1" applyBorder="1"/>
    <xf numFmtId="44" fontId="3" fillId="0" borderId="7" xfId="0" applyNumberFormat="1" applyFont="1" applyBorder="1"/>
    <xf numFmtId="0" fontId="0" fillId="0" borderId="0" xfId="0" applyAlignment="1">
      <alignment horizontal="center"/>
    </xf>
    <xf numFmtId="44" fontId="0" fillId="2" borderId="7" xfId="0" applyNumberFormat="1" applyFill="1" applyBorder="1" applyAlignment="1">
      <alignment horizontal="left"/>
    </xf>
    <xf numFmtId="44" fontId="0" fillId="2" borderId="7" xfId="0" applyNumberFormat="1" applyFill="1" applyBorder="1" applyAlignment="1">
      <alignment horizontal="center" vertical="center"/>
    </xf>
    <xf numFmtId="44" fontId="0" fillId="2" borderId="7" xfId="0" applyNumberFormat="1" applyFill="1" applyBorder="1" applyAlignment="1"/>
    <xf numFmtId="164" fontId="3" fillId="0" borderId="3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0" fillId="0" borderId="40" xfId="0" applyNumberFormat="1" applyFill="1" applyBorder="1" applyAlignment="1" applyProtection="1">
      <alignment horizontal="right"/>
    </xf>
    <xf numFmtId="166" fontId="0" fillId="0" borderId="14" xfId="0" applyNumberFormat="1" applyFill="1" applyBorder="1" applyAlignment="1" applyProtection="1">
      <alignment horizontal="right"/>
    </xf>
    <xf numFmtId="166" fontId="4" fillId="0" borderId="24" xfId="0" applyNumberFormat="1" applyFont="1" applyFill="1" applyBorder="1"/>
    <xf numFmtId="166" fontId="4" fillId="0" borderId="14" xfId="0" applyNumberFormat="1" applyFont="1" applyFill="1" applyBorder="1" applyAlignment="1" applyProtection="1"/>
    <xf numFmtId="165" fontId="6" fillId="0" borderId="22" xfId="0" applyNumberFormat="1" applyFont="1" applyFill="1" applyBorder="1" applyProtection="1"/>
    <xf numFmtId="166" fontId="4" fillId="0" borderId="25" xfId="0" applyNumberFormat="1" applyFont="1" applyFill="1" applyBorder="1"/>
    <xf numFmtId="165" fontId="6" fillId="0" borderId="23" xfId="0" applyNumberFormat="1" applyFont="1" applyFill="1" applyBorder="1" applyProtection="1"/>
    <xf numFmtId="166" fontId="4" fillId="0" borderId="21" xfId="0" applyNumberFormat="1" applyFont="1" applyFill="1" applyBorder="1"/>
    <xf numFmtId="165" fontId="6" fillId="0" borderId="26" xfId="0" applyNumberFormat="1" applyFont="1" applyFill="1" applyBorder="1" applyProtection="1"/>
    <xf numFmtId="166" fontId="0" fillId="0" borderId="22" xfId="0" applyNumberFormat="1" applyFill="1" applyBorder="1" applyAlignment="1" applyProtection="1">
      <alignment horizontal="right"/>
    </xf>
    <xf numFmtId="166" fontId="0" fillId="0" borderId="23" xfId="0" applyNumberFormat="1" applyFill="1" applyBorder="1" applyAlignment="1" applyProtection="1">
      <alignment horizontal="right"/>
    </xf>
    <xf numFmtId="166" fontId="0" fillId="0" borderId="26" xfId="0" applyNumberFormat="1" applyFill="1" applyBorder="1" applyAlignment="1" applyProtection="1">
      <alignment horizontal="right"/>
    </xf>
    <xf numFmtId="166" fontId="4" fillId="0" borderId="40" xfId="0" applyNumberFormat="1" applyFont="1" applyFill="1" applyBorder="1"/>
    <xf numFmtId="166" fontId="4" fillId="0" borderId="11" xfId="0" applyNumberFormat="1" applyFont="1" applyFill="1" applyBorder="1"/>
    <xf numFmtId="166" fontId="4" fillId="0" borderId="12" xfId="0" applyNumberFormat="1" applyFont="1" applyFill="1" applyBorder="1"/>
    <xf numFmtId="0" fontId="4" fillId="2" borderId="9" xfId="0" applyFont="1" applyFill="1" applyBorder="1"/>
    <xf numFmtId="166" fontId="0" fillId="4" borderId="30" xfId="0" applyNumberFormat="1" applyFill="1" applyBorder="1"/>
    <xf numFmtId="165" fontId="0" fillId="4" borderId="30" xfId="0" applyNumberFormat="1" applyFill="1" applyBorder="1" applyAlignment="1" applyProtection="1">
      <alignment horizontal="left"/>
    </xf>
    <xf numFmtId="165" fontId="4" fillId="4" borderId="24" xfId="0" applyNumberFormat="1" applyFont="1" applyFill="1" applyBorder="1" applyProtection="1"/>
    <xf numFmtId="166" fontId="4" fillId="4" borderId="22" xfId="0" applyNumberFormat="1" applyFont="1" applyFill="1" applyBorder="1"/>
    <xf numFmtId="166" fontId="0" fillId="4" borderId="0" xfId="0" applyNumberFormat="1" applyFill="1"/>
    <xf numFmtId="165" fontId="0" fillId="4" borderId="0" xfId="0" applyNumberFormat="1" applyFill="1" applyProtection="1"/>
    <xf numFmtId="165" fontId="0" fillId="4" borderId="1" xfId="0" applyNumberFormat="1" applyFill="1" applyBorder="1" applyProtection="1"/>
    <xf numFmtId="166" fontId="0" fillId="4" borderId="31" xfId="0" applyNumberFormat="1" applyFill="1" applyBorder="1"/>
    <xf numFmtId="165" fontId="0" fillId="4" borderId="9" xfId="0" applyNumberFormat="1" applyFill="1" applyBorder="1" applyProtection="1"/>
    <xf numFmtId="166" fontId="0" fillId="4" borderId="10" xfId="0" applyNumberFormat="1" applyFill="1" applyBorder="1" applyAlignment="1" applyProtection="1">
      <alignment horizontal="left"/>
    </xf>
    <xf numFmtId="166" fontId="0" fillId="4" borderId="10" xfId="0" applyNumberFormat="1" applyFill="1" applyBorder="1" applyAlignment="1" applyProtection="1">
      <alignment horizontal="right"/>
    </xf>
    <xf numFmtId="2" fontId="0" fillId="4" borderId="10" xfId="0" applyNumberFormat="1" applyFill="1" applyBorder="1" applyProtection="1"/>
    <xf numFmtId="165" fontId="0" fillId="4" borderId="10" xfId="0" applyNumberFormat="1" applyFill="1" applyBorder="1" applyProtection="1"/>
    <xf numFmtId="165" fontId="0" fillId="4" borderId="20" xfId="0" applyNumberFormat="1" applyFill="1" applyBorder="1" applyProtection="1"/>
    <xf numFmtId="166" fontId="4" fillId="4" borderId="0" xfId="0" applyNumberFormat="1" applyFont="1" applyFill="1" applyBorder="1" applyAlignment="1" applyProtection="1">
      <alignment horizontal="left"/>
    </xf>
    <xf numFmtId="166" fontId="0" fillId="4" borderId="0" xfId="0" applyNumberFormat="1" applyFill="1" applyBorder="1" applyAlignment="1" applyProtection="1">
      <alignment horizontal="right"/>
    </xf>
    <xf numFmtId="166" fontId="0" fillId="4" borderId="0" xfId="0" applyNumberFormat="1" applyFill="1" applyBorder="1" applyAlignment="1" applyProtection="1">
      <alignment horizontal="left"/>
    </xf>
    <xf numFmtId="2" fontId="0" fillId="4" borderId="0" xfId="0" applyNumberFormat="1" applyFill="1" applyBorder="1" applyProtection="1"/>
    <xf numFmtId="165" fontId="0" fillId="4" borderId="0" xfId="0" applyNumberFormat="1" applyFill="1" applyBorder="1" applyProtection="1"/>
    <xf numFmtId="165" fontId="4" fillId="4" borderId="3" xfId="0" applyNumberFormat="1" applyFont="1" applyFill="1" applyBorder="1" applyProtection="1"/>
    <xf numFmtId="165" fontId="0" fillId="5" borderId="0" xfId="0" applyNumberFormat="1" applyFill="1" applyBorder="1" applyProtection="1"/>
    <xf numFmtId="165" fontId="5" fillId="5" borderId="14" xfId="0" applyNumberFormat="1" applyFont="1" applyFill="1" applyBorder="1" applyAlignment="1" applyProtection="1">
      <alignment horizontal="left"/>
    </xf>
    <xf numFmtId="166" fontId="0" fillId="5" borderId="25" xfId="0" applyNumberFormat="1" applyFill="1" applyBorder="1" applyAlignment="1" applyProtection="1">
      <alignment horizontal="left"/>
    </xf>
    <xf numFmtId="0" fontId="4" fillId="0" borderId="0" xfId="0" applyFont="1" applyAlignment="1">
      <alignment vertical="center"/>
    </xf>
    <xf numFmtId="166" fontId="4" fillId="6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Protection="1"/>
    <xf numFmtId="165" fontId="12" fillId="0" borderId="3" xfId="0" applyNumberFormat="1" applyFont="1" applyFill="1" applyBorder="1" applyProtection="1"/>
    <xf numFmtId="4" fontId="12" fillId="0" borderId="0" xfId="2" applyNumberFormat="1" applyFont="1" applyFill="1" applyBorder="1" applyProtection="1"/>
    <xf numFmtId="165" fontId="12" fillId="0" borderId="3" xfId="2" applyNumberFormat="1" applyFont="1" applyFill="1" applyBorder="1" applyProtection="1"/>
    <xf numFmtId="2" fontId="12" fillId="0" borderId="10" xfId="0" applyNumberFormat="1" applyFont="1" applyFill="1" applyBorder="1" applyProtection="1"/>
    <xf numFmtId="165" fontId="12" fillId="0" borderId="20" xfId="0" applyNumberFormat="1" applyFont="1" applyFill="1" applyBorder="1" applyProtection="1"/>
    <xf numFmtId="2" fontId="12" fillId="0" borderId="0" xfId="0" applyNumberFormat="1" applyFont="1" applyFill="1" applyBorder="1" applyProtection="1"/>
    <xf numFmtId="165" fontId="13" fillId="0" borderId="3" xfId="0" applyNumberFormat="1" applyFont="1" applyFill="1" applyBorder="1" applyProtection="1"/>
    <xf numFmtId="2" fontId="7" fillId="0" borderId="0" xfId="0" applyNumberFormat="1" applyFont="1" applyFill="1" applyBorder="1" applyProtection="1"/>
    <xf numFmtId="166" fontId="4" fillId="6" borderId="10" xfId="0" applyNumberFormat="1" applyFont="1" applyFill="1" applyBorder="1" applyAlignment="1" applyProtection="1">
      <alignment horizontal="right"/>
    </xf>
    <xf numFmtId="2" fontId="4" fillId="6" borderId="10" xfId="0" applyNumberFormat="1" applyFont="1" applyFill="1" applyBorder="1" applyProtection="1"/>
    <xf numFmtId="166" fontId="4" fillId="5" borderId="0" xfId="0" applyNumberFormat="1" applyFont="1" applyFill="1" applyBorder="1" applyAlignment="1" applyProtection="1">
      <alignment horizontal="right"/>
    </xf>
    <xf numFmtId="2" fontId="4" fillId="4" borderId="1" xfId="0" applyNumberFormat="1" applyFont="1" applyFill="1" applyBorder="1" applyProtection="1"/>
    <xf numFmtId="165" fontId="4" fillId="4" borderId="5" xfId="0" applyNumberFormat="1" applyFont="1" applyFill="1" applyBorder="1" applyProtection="1"/>
    <xf numFmtId="165" fontId="4" fillId="6" borderId="3" xfId="0" applyNumberFormat="1" applyFont="1" applyFill="1" applyBorder="1" applyProtection="1"/>
    <xf numFmtId="2" fontId="4" fillId="6" borderId="1" xfId="0" applyNumberFormat="1" applyFont="1" applyFill="1" applyBorder="1" applyProtection="1"/>
    <xf numFmtId="165" fontId="4" fillId="6" borderId="5" xfId="0" applyNumberFormat="1" applyFont="1" applyFill="1" applyBorder="1" applyProtection="1"/>
    <xf numFmtId="165" fontId="4" fillId="6" borderId="20" xfId="0" applyNumberFormat="1" applyFont="1" applyFill="1" applyBorder="1" applyProtection="1"/>
    <xf numFmtId="166" fontId="4" fillId="6" borderId="23" xfId="0" applyNumberFormat="1" applyFont="1" applyFill="1" applyBorder="1" applyAlignment="1">
      <alignment horizontal="left"/>
    </xf>
    <xf numFmtId="166" fontId="4" fillId="6" borderId="23" xfId="0" applyNumberFormat="1" applyFont="1" applyFill="1" applyBorder="1" applyAlignment="1">
      <alignment horizontal="left" wrapText="1"/>
    </xf>
    <xf numFmtId="166" fontId="4" fillId="5" borderId="10" xfId="0" applyNumberFormat="1" applyFont="1" applyFill="1" applyBorder="1" applyAlignment="1" applyProtection="1">
      <alignment horizontal="right"/>
    </xf>
    <xf numFmtId="167" fontId="4" fillId="5" borderId="10" xfId="0" applyNumberFormat="1" applyFont="1" applyFill="1" applyBorder="1" applyAlignment="1" applyProtection="1">
      <alignment horizontal="right"/>
    </xf>
    <xf numFmtId="167" fontId="4" fillId="5" borderId="0" xfId="0" applyNumberFormat="1" applyFont="1" applyFill="1" applyBorder="1" applyAlignment="1" applyProtection="1">
      <alignment horizontal="right"/>
    </xf>
    <xf numFmtId="9" fontId="4" fillId="6" borderId="22" xfId="0" applyNumberFormat="1" applyFont="1" applyFill="1" applyBorder="1" applyAlignment="1">
      <alignment horizontal="left"/>
    </xf>
    <xf numFmtId="166" fontId="4" fillId="4" borderId="23" xfId="0" applyNumberFormat="1" applyFont="1" applyFill="1" applyBorder="1" applyAlignment="1">
      <alignment horizontal="left" vertical="top"/>
    </xf>
    <xf numFmtId="165" fontId="0" fillId="0" borderId="0" xfId="0" applyNumberFormat="1" applyFill="1" applyBorder="1" applyAlignment="1" applyProtection="1">
      <alignment horizontal="left"/>
    </xf>
    <xf numFmtId="0" fontId="22" fillId="2" borderId="38" xfId="0" applyFont="1" applyFill="1" applyBorder="1" applyAlignment="1">
      <alignment horizontal="left" vertical="center" wrapText="1"/>
    </xf>
    <xf numFmtId="0" fontId="3" fillId="7" borderId="41" xfId="2" applyFont="1" applyFill="1" applyBorder="1" applyAlignment="1">
      <alignment vertical="center"/>
    </xf>
    <xf numFmtId="0" fontId="3" fillId="3" borderId="41" xfId="2" applyFont="1" applyFill="1" applyBorder="1" applyAlignment="1">
      <alignment vertical="center"/>
    </xf>
    <xf numFmtId="0" fontId="3" fillId="8" borderId="4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 wrapText="1"/>
    </xf>
    <xf numFmtId="0" fontId="4" fillId="0" borderId="41" xfId="2" applyFont="1" applyFill="1" applyBorder="1" applyAlignment="1">
      <alignment vertical="center"/>
    </xf>
    <xf numFmtId="0" fontId="4" fillId="0" borderId="36" xfId="2" applyFont="1" applyFill="1" applyBorder="1" applyAlignment="1">
      <alignment horizontal="center" vertical="center"/>
    </xf>
    <xf numFmtId="0" fontId="4" fillId="9" borderId="41" xfId="2" applyFont="1" applyFill="1" applyBorder="1" applyAlignment="1">
      <alignment vertical="center"/>
    </xf>
    <xf numFmtId="0" fontId="4" fillId="10" borderId="41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42" xfId="2" applyFont="1" applyFill="1" applyBorder="1" applyAlignment="1">
      <alignment horizontal="left" vertical="center"/>
    </xf>
    <xf numFmtId="0" fontId="4" fillId="0" borderId="24" xfId="2" applyFont="1" applyFill="1" applyBorder="1" applyAlignment="1">
      <alignment vertical="center"/>
    </xf>
    <xf numFmtId="0" fontId="3" fillId="11" borderId="0" xfId="0" applyFont="1" applyFill="1"/>
    <xf numFmtId="165" fontId="3" fillId="11" borderId="0" xfId="0" applyNumberFormat="1" applyFont="1" applyFill="1" applyBorder="1" applyProtection="1"/>
    <xf numFmtId="0" fontId="0" fillId="11" borderId="0" xfId="0" applyFill="1"/>
    <xf numFmtId="0" fontId="4" fillId="11" borderId="0" xfId="0" applyFont="1" applyFill="1"/>
    <xf numFmtId="0" fontId="4" fillId="0" borderId="46" xfId="0" applyFont="1" applyBorder="1" applyAlignment="1">
      <alignment vertical="center"/>
    </xf>
    <xf numFmtId="0" fontId="0" fillId="0" borderId="46" xfId="0" applyBorder="1"/>
    <xf numFmtId="0" fontId="27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27" fillId="0" borderId="0" xfId="0" applyFont="1" applyAlignment="1">
      <alignment horizontal="right" vertical="center"/>
    </xf>
    <xf numFmtId="165" fontId="7" fillId="4" borderId="29" xfId="2" applyNumberFormat="1" applyFont="1" applyFill="1" applyBorder="1" applyAlignment="1" applyProtection="1">
      <alignment horizontal="left"/>
    </xf>
    <xf numFmtId="166" fontId="4" fillId="4" borderId="30" xfId="2" applyNumberFormat="1" applyFill="1" applyBorder="1"/>
    <xf numFmtId="165" fontId="4" fillId="4" borderId="30" xfId="2" applyNumberFormat="1" applyFill="1" applyBorder="1" applyAlignment="1" applyProtection="1">
      <alignment horizontal="left"/>
    </xf>
    <xf numFmtId="165" fontId="4" fillId="4" borderId="24" xfId="2" applyNumberFormat="1" applyFont="1" applyFill="1" applyBorder="1" applyProtection="1"/>
    <xf numFmtId="166" fontId="4" fillId="4" borderId="31" xfId="2" applyNumberFormat="1" applyFill="1" applyBorder="1"/>
    <xf numFmtId="165" fontId="3" fillId="4" borderId="0" xfId="2" applyNumberFormat="1" applyFont="1" applyFill="1" applyAlignment="1" applyProtection="1">
      <alignment horizontal="left"/>
    </xf>
    <xf numFmtId="166" fontId="4" fillId="4" borderId="0" xfId="2" applyNumberFormat="1" applyFill="1"/>
    <xf numFmtId="165" fontId="4" fillId="4" borderId="25" xfId="2" applyNumberFormat="1" applyFont="1" applyFill="1" applyBorder="1" applyProtection="1"/>
    <xf numFmtId="9" fontId="4" fillId="4" borderId="23" xfId="2" applyNumberFormat="1" applyFill="1" applyBorder="1" applyAlignment="1">
      <alignment horizontal="left"/>
    </xf>
    <xf numFmtId="165" fontId="4" fillId="4" borderId="25" xfId="2" applyNumberFormat="1" applyFont="1" applyFill="1" applyBorder="1" applyAlignment="1" applyProtection="1">
      <alignment horizontal="left"/>
    </xf>
    <xf numFmtId="166" fontId="4" fillId="4" borderId="32" xfId="2" applyNumberFormat="1" applyFill="1" applyBorder="1" applyAlignment="1" applyProtection="1">
      <alignment horizontal="left"/>
    </xf>
    <xf numFmtId="166" fontId="4" fillId="4" borderId="1" xfId="2" applyNumberFormat="1" applyFill="1" applyBorder="1"/>
    <xf numFmtId="165" fontId="4" fillId="4" borderId="1" xfId="2" applyNumberFormat="1" applyFill="1" applyBorder="1" applyProtection="1"/>
    <xf numFmtId="166" fontId="4" fillId="4" borderId="21" xfId="2" applyNumberFormat="1" applyFont="1" applyFill="1" applyBorder="1" applyAlignment="1" applyProtection="1">
      <alignment horizontal="left" vertical="center"/>
    </xf>
    <xf numFmtId="166" fontId="4" fillId="4" borderId="26" xfId="2" applyNumberFormat="1" applyFont="1" applyFill="1" applyBorder="1" applyAlignment="1">
      <alignment horizontal="left" vertical="center"/>
    </xf>
    <xf numFmtId="166" fontId="4" fillId="0" borderId="0" xfId="2" applyNumberFormat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0" borderId="0" xfId="2" applyAlignment="1">
      <alignment vertical="center"/>
    </xf>
    <xf numFmtId="165" fontId="4" fillId="4" borderId="9" xfId="2" applyNumberFormat="1" applyFill="1" applyBorder="1" applyProtection="1"/>
    <xf numFmtId="166" fontId="4" fillId="4" borderId="10" xfId="2" applyNumberFormat="1" applyFill="1" applyBorder="1" applyAlignment="1" applyProtection="1">
      <alignment horizontal="left"/>
    </xf>
    <xf numFmtId="166" fontId="4" fillId="4" borderId="10" xfId="2" applyNumberFormat="1" applyFill="1" applyBorder="1" applyAlignment="1" applyProtection="1">
      <alignment horizontal="right"/>
    </xf>
    <xf numFmtId="2" fontId="4" fillId="4" borderId="10" xfId="2" applyNumberFormat="1" applyFont="1" applyFill="1" applyBorder="1" applyProtection="1"/>
    <xf numFmtId="165" fontId="4" fillId="4" borderId="10" xfId="2" applyNumberFormat="1" applyFill="1" applyBorder="1" applyProtection="1"/>
    <xf numFmtId="2" fontId="4" fillId="4" borderId="10" xfId="2" applyNumberFormat="1" applyFill="1" applyBorder="1" applyProtection="1"/>
    <xf numFmtId="165" fontId="4" fillId="4" borderId="20" xfId="2" applyNumberFormat="1" applyFill="1" applyBorder="1" applyProtection="1"/>
    <xf numFmtId="165" fontId="4" fillId="4" borderId="2" xfId="2" applyNumberFormat="1" applyFill="1" applyBorder="1" applyProtection="1"/>
    <xf numFmtId="166" fontId="4" fillId="4" borderId="0" xfId="2" applyNumberFormat="1" applyFont="1" applyFill="1" applyBorder="1" applyAlignment="1" applyProtection="1">
      <alignment horizontal="left"/>
    </xf>
    <xf numFmtId="166" fontId="4" fillId="4" borderId="0" xfId="2" applyNumberFormat="1" applyFill="1" applyBorder="1" applyAlignment="1" applyProtection="1">
      <alignment horizontal="right"/>
    </xf>
    <xf numFmtId="166" fontId="4" fillId="4" borderId="0" xfId="2" applyNumberFormat="1" applyFill="1" applyBorder="1" applyAlignment="1" applyProtection="1">
      <alignment horizontal="left"/>
    </xf>
    <xf numFmtId="2" fontId="4" fillId="4" borderId="0" xfId="2" applyNumberFormat="1" applyFont="1" applyFill="1" applyBorder="1" applyProtection="1"/>
    <xf numFmtId="165" fontId="4" fillId="4" borderId="0" xfId="2" applyNumberFormat="1" applyFill="1" applyBorder="1" applyProtection="1"/>
    <xf numFmtId="2" fontId="4" fillId="4" borderId="0" xfId="2" applyNumberFormat="1" applyFill="1" applyBorder="1" applyProtection="1"/>
    <xf numFmtId="165" fontId="4" fillId="4" borderId="3" xfId="2" applyNumberFormat="1" applyFill="1" applyBorder="1" applyProtection="1"/>
    <xf numFmtId="2" fontId="4" fillId="4" borderId="1" xfId="2" applyNumberFormat="1" applyFont="1" applyFill="1" applyBorder="1" applyProtection="1"/>
    <xf numFmtId="165" fontId="4" fillId="4" borderId="5" xfId="2" applyNumberFormat="1" applyFont="1" applyFill="1" applyBorder="1" applyProtection="1"/>
    <xf numFmtId="165" fontId="4" fillId="4" borderId="4" xfId="2" applyNumberFormat="1" applyFill="1" applyBorder="1" applyAlignment="1" applyProtection="1">
      <alignment vertical="center"/>
    </xf>
    <xf numFmtId="166" fontId="4" fillId="4" borderId="1" xfId="2" applyNumberFormat="1" applyFill="1" applyBorder="1" applyAlignment="1" applyProtection="1">
      <alignment horizontal="left" vertical="center"/>
    </xf>
    <xf numFmtId="166" fontId="4" fillId="4" borderId="1" xfId="2" applyNumberFormat="1" applyFill="1" applyBorder="1" applyAlignment="1" applyProtection="1">
      <alignment horizontal="right" vertical="center"/>
    </xf>
    <xf numFmtId="2" fontId="4" fillId="4" borderId="1" xfId="2" applyNumberFormat="1" applyFill="1" applyBorder="1" applyAlignment="1" applyProtection="1">
      <alignment vertical="center"/>
    </xf>
    <xf numFmtId="165" fontId="4" fillId="4" borderId="1" xfId="2" applyNumberFormat="1" applyFill="1" applyBorder="1" applyAlignment="1" applyProtection="1">
      <alignment vertical="center"/>
    </xf>
    <xf numFmtId="2" fontId="4" fillId="4" borderId="1" xfId="2" applyNumberFormat="1" applyFont="1" applyFill="1" applyBorder="1" applyAlignment="1" applyProtection="1">
      <alignment vertical="center"/>
    </xf>
    <xf numFmtId="165" fontId="4" fillId="4" borderId="5" xfId="2" applyNumberFormat="1" applyFont="1" applyFill="1" applyBorder="1" applyAlignment="1" applyProtection="1">
      <alignment vertical="center"/>
    </xf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right"/>
    </xf>
    <xf numFmtId="2" fontId="4" fillId="0" borderId="0" xfId="2" applyNumberFormat="1" applyFont="1" applyFill="1" applyBorder="1" applyAlignment="1" applyProtection="1">
      <alignment horizontal="right"/>
    </xf>
    <xf numFmtId="1" fontId="4" fillId="0" borderId="0" xfId="2" applyNumberFormat="1" applyFont="1" applyFill="1" applyBorder="1" applyAlignment="1" applyProtection="1">
      <alignment horizontal="right"/>
    </xf>
    <xf numFmtId="166" fontId="4" fillId="0" borderId="1" xfId="2" applyNumberFormat="1" applyFont="1" applyFill="1" applyBorder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" xfId="2" applyNumberFormat="1" applyFont="1" applyFill="1" applyBorder="1" applyAlignment="1" applyProtection="1"/>
    <xf numFmtId="2" fontId="4" fillId="0" borderId="1" xfId="2" applyNumberFormat="1" applyFont="1" applyFill="1" applyBorder="1" applyProtection="1"/>
    <xf numFmtId="165" fontId="6" fillId="0" borderId="5" xfId="2" applyNumberFormat="1" applyFont="1" applyFill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>
      <alignment vertical="center"/>
    </xf>
    <xf numFmtId="166" fontId="4" fillId="0" borderId="7" xfId="2" applyNumberFormat="1" applyFont="1" applyFill="1" applyBorder="1"/>
    <xf numFmtId="166" fontId="4" fillId="0" borderId="7" xfId="2" applyNumberFormat="1" applyFont="1" applyFill="1" applyBorder="1" applyAlignment="1" applyProtection="1">
      <alignment horizontal="right"/>
    </xf>
    <xf numFmtId="166" fontId="4" fillId="0" borderId="7" xfId="2" applyNumberFormat="1" applyFont="1" applyFill="1" applyBorder="1" applyAlignment="1" applyProtection="1"/>
    <xf numFmtId="2" fontId="4" fillId="0" borderId="7" xfId="2" applyNumberFormat="1" applyFont="1" applyFill="1" applyBorder="1" applyProtection="1"/>
    <xf numFmtId="165" fontId="7" fillId="6" borderId="24" xfId="0" applyNumberFormat="1" applyFont="1" applyFill="1" applyBorder="1" applyAlignment="1" applyProtection="1">
      <alignment horizontal="left"/>
    </xf>
    <xf numFmtId="165" fontId="4" fillId="6" borderId="25" xfId="0" applyNumberFormat="1" applyFont="1" applyFill="1" applyBorder="1" applyProtection="1"/>
    <xf numFmtId="9" fontId="4" fillId="6" borderId="23" xfId="0" applyNumberFormat="1" applyFont="1" applyFill="1" applyBorder="1" applyAlignment="1">
      <alignment horizontal="left"/>
    </xf>
    <xf numFmtId="166" fontId="4" fillId="6" borderId="23" xfId="0" applyNumberFormat="1" applyFont="1" applyFill="1" applyBorder="1" applyAlignment="1">
      <alignment horizontal="left" vertical="top" wrapText="1"/>
    </xf>
    <xf numFmtId="166" fontId="0" fillId="0" borderId="0" xfId="0" applyNumberFormat="1" applyAlignment="1">
      <alignment vertical="center"/>
    </xf>
    <xf numFmtId="166" fontId="4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0" fillId="6" borderId="6" xfId="0" applyNumberFormat="1" applyFill="1" applyBorder="1" applyAlignment="1" applyProtection="1">
      <alignment vertical="center"/>
    </xf>
    <xf numFmtId="166" fontId="4" fillId="6" borderId="7" xfId="0" applyNumberFormat="1" applyFont="1" applyFill="1" applyBorder="1" applyAlignment="1" applyProtection="1">
      <alignment horizontal="left" vertical="center"/>
    </xf>
    <xf numFmtId="166" fontId="0" fillId="6" borderId="7" xfId="0" applyNumberFormat="1" applyFill="1" applyBorder="1" applyAlignment="1" applyProtection="1">
      <alignment horizontal="right" vertical="center"/>
    </xf>
    <xf numFmtId="166" fontId="0" fillId="6" borderId="7" xfId="0" applyNumberFormat="1" applyFill="1" applyBorder="1" applyAlignment="1" applyProtection="1">
      <alignment horizontal="left" vertical="center"/>
    </xf>
    <xf numFmtId="2" fontId="0" fillId="6" borderId="7" xfId="0" applyNumberFormat="1" applyFill="1" applyBorder="1" applyAlignment="1" applyProtection="1">
      <alignment vertical="center"/>
    </xf>
    <xf numFmtId="165" fontId="4" fillId="6" borderId="7" xfId="0" applyNumberFormat="1" applyFont="1" applyFill="1" applyBorder="1" applyAlignment="1" applyProtection="1">
      <alignment vertical="center"/>
    </xf>
    <xf numFmtId="2" fontId="4" fillId="6" borderId="7" xfId="0" applyNumberFormat="1" applyFont="1" applyFill="1" applyBorder="1" applyAlignment="1" applyProtection="1">
      <alignment vertical="center"/>
    </xf>
    <xf numFmtId="165" fontId="4" fillId="6" borderId="8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/>
    </xf>
    <xf numFmtId="166" fontId="0" fillId="0" borderId="2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7" fillId="5" borderId="9" xfId="0" applyNumberFormat="1" applyFont="1" applyFill="1" applyBorder="1" applyAlignment="1" applyProtection="1">
      <alignment horizontal="left"/>
    </xf>
    <xf numFmtId="165" fontId="0" fillId="5" borderId="6" xfId="0" applyNumberFormat="1" applyFill="1" applyBorder="1" applyAlignment="1" applyProtection="1">
      <alignment vertical="center"/>
    </xf>
    <xf numFmtId="166" fontId="4" fillId="5" borderId="7" xfId="0" applyNumberFormat="1" applyFont="1" applyFill="1" applyBorder="1" applyAlignment="1" applyProtection="1">
      <alignment horizontal="left" vertical="center"/>
    </xf>
    <xf numFmtId="166" fontId="0" fillId="5" borderId="7" xfId="0" applyNumberFormat="1" applyFill="1" applyBorder="1" applyAlignment="1" applyProtection="1">
      <alignment horizontal="right" vertical="center"/>
    </xf>
    <xf numFmtId="166" fontId="0" fillId="5" borderId="7" xfId="0" applyNumberFormat="1" applyFill="1" applyBorder="1" applyAlignment="1" applyProtection="1">
      <alignment horizontal="left" vertical="center"/>
    </xf>
    <xf numFmtId="2" fontId="0" fillId="5" borderId="7" xfId="0" applyNumberFormat="1" applyFill="1" applyBorder="1" applyAlignment="1" applyProtection="1">
      <alignment vertical="center"/>
    </xf>
    <xf numFmtId="165" fontId="4" fillId="5" borderId="7" xfId="0" applyNumberFormat="1" applyFont="1" applyFill="1" applyBorder="1" applyAlignment="1" applyProtection="1">
      <alignment vertical="center"/>
    </xf>
    <xf numFmtId="2" fontId="4" fillId="5" borderId="7" xfId="0" applyNumberFormat="1" applyFont="1" applyFill="1" applyBorder="1" applyAlignment="1" applyProtection="1">
      <alignment vertical="center"/>
    </xf>
    <xf numFmtId="165" fontId="4" fillId="5" borderId="8" xfId="0" applyNumberFormat="1" applyFont="1" applyFill="1" applyBorder="1" applyAlignment="1" applyProtection="1">
      <alignment vertical="center"/>
    </xf>
    <xf numFmtId="165" fontId="7" fillId="4" borderId="29" xfId="0" applyNumberFormat="1" applyFont="1" applyFill="1" applyBorder="1" applyAlignment="1" applyProtection="1">
      <alignment horizontal="left"/>
    </xf>
    <xf numFmtId="165" fontId="3" fillId="4" borderId="0" xfId="0" applyNumberFormat="1" applyFont="1" applyFill="1" applyAlignment="1" applyProtection="1">
      <alignment horizontal="left"/>
    </xf>
    <xf numFmtId="165" fontId="4" fillId="4" borderId="25" xfId="0" applyNumberFormat="1" applyFont="1" applyFill="1" applyBorder="1" applyProtection="1"/>
    <xf numFmtId="166" fontId="4" fillId="4" borderId="23" xfId="0" applyNumberFormat="1" applyFont="1" applyFill="1" applyBorder="1"/>
    <xf numFmtId="166" fontId="0" fillId="4" borderId="32" xfId="0" applyNumberFormat="1" applyFill="1" applyBorder="1" applyAlignment="1" applyProtection="1">
      <alignment horizontal="left" vertical="center"/>
    </xf>
    <xf numFmtId="166" fontId="4" fillId="4" borderId="1" xfId="0" applyNumberFormat="1" applyFont="1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 applyProtection="1">
      <alignment vertical="center"/>
    </xf>
    <xf numFmtId="165" fontId="4" fillId="4" borderId="21" xfId="0" applyNumberFormat="1" applyFont="1" applyFill="1" applyBorder="1" applyAlignment="1" applyProtection="1">
      <alignment horizontal="left" vertical="center"/>
    </xf>
    <xf numFmtId="10" fontId="0" fillId="4" borderId="26" xfId="0" applyNumberFormat="1" applyFill="1" applyBorder="1" applyAlignment="1">
      <alignment vertical="center"/>
    </xf>
    <xf numFmtId="165" fontId="0" fillId="4" borderId="4" xfId="0" applyNumberFormat="1" applyFill="1" applyBorder="1" applyAlignment="1" applyProtection="1">
      <alignment vertical="center"/>
    </xf>
    <xf numFmtId="166" fontId="4" fillId="4" borderId="1" xfId="0" applyNumberFormat="1" applyFont="1" applyFill="1" applyBorder="1" applyAlignment="1" applyProtection="1">
      <alignment horizontal="left" vertical="center"/>
    </xf>
    <xf numFmtId="166" fontId="0" fillId="4" borderId="1" xfId="0" applyNumberFormat="1" applyFill="1" applyBorder="1" applyAlignment="1" applyProtection="1">
      <alignment horizontal="right" vertical="center"/>
    </xf>
    <xf numFmtId="166" fontId="0" fillId="4" borderId="1" xfId="0" applyNumberFormat="1" applyFill="1" applyBorder="1" applyAlignment="1" applyProtection="1">
      <alignment horizontal="left" vertical="center"/>
    </xf>
    <xf numFmtId="2" fontId="0" fillId="4" borderId="1" xfId="0" applyNumberFormat="1" applyFill="1" applyBorder="1" applyAlignment="1" applyProtection="1">
      <alignment vertical="center"/>
    </xf>
    <xf numFmtId="165" fontId="4" fillId="4" borderId="1" xfId="0" applyNumberFormat="1" applyFont="1" applyFill="1" applyBorder="1" applyAlignment="1" applyProtection="1">
      <alignment vertical="center"/>
    </xf>
    <xf numFmtId="2" fontId="4" fillId="4" borderId="1" xfId="0" applyNumberFormat="1" applyFont="1" applyFill="1" applyBorder="1" applyAlignment="1" applyProtection="1">
      <alignment vertical="center"/>
    </xf>
    <xf numFmtId="165" fontId="4" fillId="4" borderId="5" xfId="0" applyNumberFormat="1" applyFont="1" applyFill="1" applyBorder="1" applyAlignment="1" applyProtection="1">
      <alignment vertical="center"/>
    </xf>
    <xf numFmtId="165" fontId="4" fillId="5" borderId="25" xfId="0" applyNumberFormat="1" applyFont="1" applyFill="1" applyBorder="1" applyProtection="1"/>
    <xf numFmtId="9" fontId="4" fillId="4" borderId="23" xfId="0" applyNumberFormat="1" applyFont="1" applyFill="1" applyBorder="1" applyAlignment="1">
      <alignment horizontal="left"/>
    </xf>
    <xf numFmtId="165" fontId="7" fillId="5" borderId="24" xfId="0" applyNumberFormat="1" applyFont="1" applyFill="1" applyBorder="1" applyAlignment="1" applyProtection="1">
      <alignment horizontal="left"/>
    </xf>
    <xf numFmtId="166" fontId="4" fillId="5" borderId="7" xfId="0" applyNumberFormat="1" applyFont="1" applyFill="1" applyBorder="1" applyAlignment="1" applyProtection="1">
      <alignment horizontal="right" vertical="center"/>
    </xf>
    <xf numFmtId="2" fontId="7" fillId="5" borderId="7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166" fontId="0" fillId="5" borderId="21" xfId="0" applyNumberFormat="1" applyFill="1" applyBorder="1" applyAlignment="1">
      <alignment vertical="center"/>
    </xf>
    <xf numFmtId="165" fontId="4" fillId="5" borderId="21" xfId="0" applyNumberFormat="1" applyFont="1" applyFill="1" applyBorder="1" applyAlignment="1" applyProtection="1">
      <alignment horizontal="left" vertical="center"/>
    </xf>
    <xf numFmtId="166" fontId="4" fillId="4" borderId="26" xfId="0" applyNumberFormat="1" applyFont="1" applyFill="1" applyBorder="1" applyAlignment="1">
      <alignment horizontal="left" vertical="center"/>
    </xf>
    <xf numFmtId="166" fontId="0" fillId="0" borderId="7" xfId="0" applyNumberFormat="1" applyBorder="1" applyAlignment="1">
      <alignment vertical="center"/>
    </xf>
    <xf numFmtId="165" fontId="0" fillId="5" borderId="22" xfId="0" applyNumberFormat="1" applyFill="1" applyBorder="1" applyAlignment="1" applyProtection="1">
      <alignment horizontal="left"/>
    </xf>
    <xf numFmtId="166" fontId="0" fillId="5" borderId="23" xfId="0" applyNumberFormat="1" applyFill="1" applyBorder="1"/>
    <xf numFmtId="166" fontId="0" fillId="5" borderId="21" xfId="0" applyNumberFormat="1" applyFill="1" applyBorder="1"/>
    <xf numFmtId="166" fontId="9" fillId="0" borderId="0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 applyProtection="1">
      <alignment horizontal="right" vertical="center"/>
    </xf>
    <xf numFmtId="166" fontId="9" fillId="0" borderId="0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>
      <alignment vertical="center"/>
    </xf>
    <xf numFmtId="2" fontId="4" fillId="0" borderId="0" xfId="2" applyNumberFormat="1" applyFont="1" applyFill="1" applyBorder="1" applyAlignment="1" applyProtection="1">
      <alignment vertical="center"/>
    </xf>
    <xf numFmtId="165" fontId="4" fillId="0" borderId="0" xfId="2" applyNumberFormat="1" applyFont="1" applyFill="1" applyBorder="1" applyAlignment="1" applyProtection="1">
      <alignment vertical="center"/>
    </xf>
    <xf numFmtId="2" fontId="6" fillId="0" borderId="0" xfId="2" applyNumberFormat="1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166" fontId="3" fillId="12" borderId="41" xfId="2" applyNumberFormat="1" applyFont="1" applyFill="1" applyBorder="1" applyAlignment="1">
      <alignment horizontal="center"/>
    </xf>
    <xf numFmtId="166" fontId="3" fillId="13" borderId="41" xfId="2" applyNumberFormat="1" applyFont="1" applyFill="1" applyBorder="1" applyAlignment="1">
      <alignment horizontal="center"/>
    </xf>
    <xf numFmtId="165" fontId="3" fillId="3" borderId="41" xfId="2" applyNumberFormat="1" applyFont="1" applyFill="1" applyBorder="1" applyAlignment="1" applyProtection="1">
      <alignment horizontal="center"/>
    </xf>
    <xf numFmtId="165" fontId="3" fillId="14" borderId="41" xfId="2" applyNumberFormat="1" applyFont="1" applyFill="1" applyBorder="1" applyAlignment="1" applyProtection="1">
      <alignment horizontal="center"/>
    </xf>
    <xf numFmtId="2" fontId="6" fillId="0" borderId="0" xfId="2" applyNumberFormat="1" applyFont="1" applyFill="1" applyBorder="1" applyAlignment="1" applyProtection="1">
      <alignment horizontal="left"/>
    </xf>
    <xf numFmtId="166" fontId="3" fillId="12" borderId="0" xfId="2" applyNumberFormat="1" applyFont="1" applyFill="1" applyBorder="1"/>
    <xf numFmtId="166" fontId="3" fillId="13" borderId="0" xfId="2" applyNumberFormat="1" applyFont="1" applyFill="1" applyBorder="1"/>
    <xf numFmtId="165" fontId="3" fillId="14" borderId="0" xfId="2" applyNumberFormat="1" applyFont="1" applyFill="1" applyBorder="1" applyAlignment="1" applyProtection="1">
      <alignment horizontal="left"/>
    </xf>
    <xf numFmtId="0" fontId="19" fillId="0" borderId="0" xfId="2" applyFont="1"/>
    <xf numFmtId="0" fontId="3" fillId="15" borderId="42" xfId="2" applyFont="1" applyFill="1" applyBorder="1" applyAlignment="1">
      <alignment horizontal="left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vertical="center"/>
    </xf>
    <xf numFmtId="0" fontId="4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0" fontId="4" fillId="0" borderId="21" xfId="2" applyFont="1" applyFill="1" applyBorder="1" applyAlignment="1">
      <alignment vertical="center"/>
    </xf>
    <xf numFmtId="0" fontId="4" fillId="0" borderId="26" xfId="2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44" fontId="3" fillId="0" borderId="7" xfId="3" applyFont="1" applyFill="1" applyBorder="1" applyAlignment="1" applyProtection="1">
      <alignment horizontal="right" vertical="center"/>
    </xf>
    <xf numFmtId="165" fontId="6" fillId="0" borderId="8" xfId="0" applyNumberFormat="1" applyFont="1" applyFill="1" applyBorder="1" applyAlignment="1" applyProtection="1">
      <alignment vertical="center"/>
    </xf>
    <xf numFmtId="166" fontId="3" fillId="0" borderId="2" xfId="0" applyNumberFormat="1" applyFont="1" applyFill="1" applyBorder="1" applyAlignment="1">
      <alignment vertical="center"/>
    </xf>
    <xf numFmtId="44" fontId="3" fillId="0" borderId="0" xfId="3" applyFont="1" applyFill="1" applyBorder="1" applyAlignment="1" applyProtection="1">
      <alignment horizontal="right" vertical="center"/>
    </xf>
    <xf numFmtId="165" fontId="6" fillId="0" borderId="3" xfId="0" applyNumberFormat="1" applyFont="1" applyFill="1" applyBorder="1" applyAlignment="1" applyProtection="1">
      <alignment vertical="center"/>
    </xf>
    <xf numFmtId="44" fontId="3" fillId="0" borderId="0" xfId="3" applyFont="1" applyBorder="1" applyAlignment="1" applyProtection="1">
      <alignment vertical="center"/>
    </xf>
    <xf numFmtId="44" fontId="3" fillId="0" borderId="0" xfId="3" applyFon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vertical="center"/>
    </xf>
    <xf numFmtId="44" fontId="3" fillId="0" borderId="0" xfId="3" applyFont="1" applyAlignment="1">
      <alignment vertical="center"/>
    </xf>
    <xf numFmtId="44" fontId="3" fillId="0" borderId="7" xfId="3" applyFont="1" applyBorder="1" applyAlignment="1" applyProtection="1">
      <alignment vertical="center"/>
    </xf>
    <xf numFmtId="44" fontId="3" fillId="0" borderId="7" xfId="3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vertical="center"/>
    </xf>
    <xf numFmtId="166" fontId="0" fillId="0" borderId="8" xfId="0" applyNumberFormat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4" fontId="3" fillId="0" borderId="1" xfId="0" applyNumberFormat="1" applyFont="1" applyBorder="1"/>
    <xf numFmtId="166" fontId="3" fillId="0" borderId="2" xfId="0" applyNumberFormat="1" applyFont="1" applyFill="1" applyBorder="1" applyAlignment="1">
      <alignment wrapText="1"/>
    </xf>
    <xf numFmtId="44" fontId="3" fillId="0" borderId="0" xfId="3" applyFont="1" applyFill="1"/>
    <xf numFmtId="0" fontId="3" fillId="0" borderId="0" xfId="0" applyFont="1" applyFill="1"/>
    <xf numFmtId="166" fontId="3" fillId="0" borderId="0" xfId="0" applyNumberFormat="1" applyFont="1" applyFill="1" applyBorder="1" applyAlignment="1">
      <alignment wrapText="1"/>
    </xf>
    <xf numFmtId="166" fontId="28" fillId="0" borderId="2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/>
    <xf numFmtId="0" fontId="28" fillId="0" borderId="0" xfId="0" applyFont="1" applyBorder="1" applyAlignment="1">
      <alignment horizontal="center"/>
    </xf>
    <xf numFmtId="0" fontId="4" fillId="0" borderId="6" xfId="0" applyFont="1" applyBorder="1"/>
    <xf numFmtId="168" fontId="3" fillId="16" borderId="44" xfId="0" applyNumberFormat="1" applyFont="1" applyFill="1" applyBorder="1" applyAlignment="1" applyProtection="1">
      <alignment horizontal="center"/>
      <protection locked="0"/>
    </xf>
    <xf numFmtId="168" fontId="3" fillId="0" borderId="44" xfId="0" applyNumberFormat="1" applyFont="1" applyFill="1" applyBorder="1" applyAlignment="1" applyProtection="1">
      <alignment horizontal="center"/>
      <protection locked="0"/>
    </xf>
    <xf numFmtId="166" fontId="3" fillId="17" borderId="43" xfId="0" applyNumberFormat="1" applyFont="1" applyFill="1" applyBorder="1" applyAlignment="1" applyProtection="1">
      <alignment horizontal="center"/>
      <protection locked="0"/>
    </xf>
    <xf numFmtId="164" fontId="3" fillId="0" borderId="44" xfId="0" applyNumberFormat="1" applyFont="1" applyFill="1" applyBorder="1" applyAlignment="1">
      <alignment horizontal="center"/>
    </xf>
    <xf numFmtId="168" fontId="3" fillId="16" borderId="39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7" xfId="0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0" xfId="0" applyFont="1" applyBorder="1" applyAlignment="1">
      <alignment horizontal="center" wrapText="1"/>
    </xf>
    <xf numFmtId="0" fontId="3" fillId="16" borderId="44" xfId="0" applyFont="1" applyFill="1" applyBorder="1" applyAlignment="1" applyProtection="1">
      <alignment horizontal="center"/>
      <protection locked="0"/>
    </xf>
    <xf numFmtId="166" fontId="3" fillId="17" borderId="41" xfId="0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left"/>
    </xf>
    <xf numFmtId="9" fontId="4" fillId="0" borderId="0" xfId="2" applyNumberFormat="1" applyFont="1" applyFill="1" applyBorder="1" applyAlignment="1">
      <alignment horizontal="center"/>
    </xf>
    <xf numFmtId="0" fontId="18" fillId="0" borderId="0" xfId="1" applyFont="1" applyAlignment="1" applyProtection="1">
      <protection locked="0"/>
    </xf>
    <xf numFmtId="0" fontId="0" fillId="0" borderId="0" xfId="0" applyProtection="1"/>
    <xf numFmtId="0" fontId="30" fillId="0" borderId="0" xfId="0" applyFont="1" applyAlignment="1" applyProtection="1">
      <alignment horizontal="right"/>
    </xf>
    <xf numFmtId="0" fontId="4" fillId="0" borderId="0" xfId="0" applyFont="1" applyProtection="1"/>
    <xf numFmtId="0" fontId="31" fillId="0" borderId="0" xfId="0" applyFont="1" applyAlignment="1" applyProtection="1">
      <alignment vertical="center"/>
    </xf>
    <xf numFmtId="0" fontId="14" fillId="0" borderId="0" xfId="0" applyFont="1" applyProtection="1"/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Protection="1"/>
    <xf numFmtId="0" fontId="4" fillId="0" borderId="46" xfId="0" applyFont="1" applyBorder="1" applyAlignment="1" applyProtection="1">
      <alignment vertical="center"/>
    </xf>
    <xf numFmtId="0" fontId="0" fillId="0" borderId="46" xfId="0" applyBorder="1" applyProtection="1"/>
    <xf numFmtId="0" fontId="27" fillId="0" borderId="0" xfId="0" applyFont="1" applyAlignment="1" applyProtection="1">
      <alignment vertical="center"/>
    </xf>
    <xf numFmtId="165" fontId="3" fillId="3" borderId="0" xfId="2" applyNumberFormat="1" applyFont="1" applyFill="1" applyBorder="1" applyAlignment="1" applyProtection="1">
      <alignment horizontal="left"/>
    </xf>
    <xf numFmtId="0" fontId="27" fillId="0" borderId="0" xfId="0" applyFont="1" applyAlignment="1" applyProtection="1">
      <alignment horizontal="right" vertical="center"/>
    </xf>
    <xf numFmtId="0" fontId="35" fillId="0" borderId="0" xfId="0" applyFont="1"/>
    <xf numFmtId="2" fontId="4" fillId="5" borderId="10" xfId="0" applyNumberFormat="1" applyFont="1" applyFill="1" applyBorder="1" applyAlignment="1" applyProtection="1">
      <alignment horizontal="right"/>
    </xf>
    <xf numFmtId="2" fontId="4" fillId="5" borderId="0" xfId="0" applyNumberFormat="1" applyFont="1" applyFill="1" applyBorder="1" applyAlignment="1" applyProtection="1">
      <alignment horizontal="right"/>
    </xf>
    <xf numFmtId="0" fontId="35" fillId="0" borderId="0" xfId="0" applyFont="1" applyAlignment="1">
      <alignment vertical="top"/>
    </xf>
    <xf numFmtId="44" fontId="3" fillId="0" borderId="7" xfId="3" applyFont="1" applyFill="1" applyBorder="1" applyAlignment="1" applyProtection="1">
      <alignment horizontal="left" vertical="top"/>
    </xf>
    <xf numFmtId="165" fontId="3" fillId="6" borderId="0" xfId="0" applyNumberFormat="1" applyFont="1" applyFill="1" applyBorder="1" applyAlignment="1" applyProtection="1">
      <alignment horizontal="left" wrapText="1"/>
    </xf>
    <xf numFmtId="0" fontId="3" fillId="6" borderId="0" xfId="0" applyFont="1" applyFill="1" applyAlignment="1"/>
    <xf numFmtId="0" fontId="3" fillId="6" borderId="23" xfId="0" applyFont="1" applyFill="1" applyBorder="1" applyAlignment="1"/>
    <xf numFmtId="165" fontId="3" fillId="5" borderId="0" xfId="0" applyNumberFormat="1" applyFont="1" applyFill="1" applyBorder="1" applyAlignment="1" applyProtection="1">
      <alignment horizontal="left" wrapText="1"/>
    </xf>
    <xf numFmtId="0" fontId="3" fillId="4" borderId="0" xfId="0" applyFont="1" applyFill="1" applyBorder="1" applyAlignment="1"/>
    <xf numFmtId="0" fontId="3" fillId="4" borderId="23" xfId="0" applyFont="1" applyFill="1" applyBorder="1" applyAlignment="1"/>
    <xf numFmtId="0" fontId="3" fillId="4" borderId="0" xfId="0" applyFont="1" applyFill="1" applyAlignment="1"/>
    <xf numFmtId="165" fontId="4" fillId="5" borderId="0" xfId="0" applyNumberFormat="1" applyFont="1" applyFill="1" applyBorder="1" applyAlignment="1" applyProtection="1">
      <alignment horizontal="left" wrapText="1"/>
    </xf>
    <xf numFmtId="0" fontId="0" fillId="0" borderId="0" xfId="0" applyBorder="1" applyAlignment="1"/>
    <xf numFmtId="0" fontId="0" fillId="0" borderId="23" xfId="0" applyBorder="1" applyAlignment="1"/>
    <xf numFmtId="166" fontId="4" fillId="5" borderId="28" xfId="0" applyNumberFormat="1" applyFont="1" applyFill="1" applyBorder="1" applyAlignment="1" applyProtection="1">
      <alignment horizontal="left" wrapText="1"/>
    </xf>
    <xf numFmtId="0" fontId="0" fillId="0" borderId="28" xfId="0" applyBorder="1" applyAlignment="1"/>
    <xf numFmtId="166" fontId="4" fillId="5" borderId="28" xfId="0" applyNumberFormat="1" applyFont="1" applyFill="1" applyBorder="1" applyAlignment="1" applyProtection="1">
      <alignment horizontal="left"/>
    </xf>
    <xf numFmtId="166" fontId="4" fillId="5" borderId="36" xfId="0" applyNumberFormat="1" applyFont="1" applyFill="1" applyBorder="1" applyAlignment="1" applyProtection="1">
      <alignment horizontal="left"/>
    </xf>
    <xf numFmtId="0" fontId="0" fillId="0" borderId="36" xfId="0" applyBorder="1" applyAlignment="1"/>
    <xf numFmtId="165" fontId="4" fillId="5" borderId="36" xfId="0" applyNumberFormat="1" applyFont="1" applyFill="1" applyBorder="1" applyAlignment="1" applyProtection="1">
      <alignment horizontal="left"/>
    </xf>
    <xf numFmtId="44" fontId="21" fillId="2" borderId="7" xfId="0" applyNumberFormat="1" applyFont="1" applyFill="1" applyBorder="1" applyAlignment="1"/>
    <xf numFmtId="0" fontId="21" fillId="0" borderId="7" xfId="0" applyFont="1" applyBorder="1" applyAlignment="1"/>
    <xf numFmtId="0" fontId="4" fillId="4" borderId="0" xfId="0" applyFont="1" applyFill="1" applyBorder="1" applyAlignment="1"/>
    <xf numFmtId="166" fontId="4" fillId="5" borderId="0" xfId="0" applyNumberFormat="1" applyFont="1" applyFill="1" applyBorder="1" applyAlignment="1">
      <alignment wrapText="1"/>
    </xf>
    <xf numFmtId="0" fontId="0" fillId="4" borderId="0" xfId="0" applyFill="1" applyAlignment="1"/>
    <xf numFmtId="0" fontId="0" fillId="4" borderId="23" xfId="0" applyFill="1" applyBorder="1" applyAlignment="1"/>
    <xf numFmtId="49" fontId="4" fillId="5" borderId="1" xfId="0" applyNumberFormat="1" applyFont="1" applyFill="1" applyBorder="1" applyAlignment="1" applyProtection="1">
      <alignment horizontal="left" wrapText="1"/>
    </xf>
    <xf numFmtId="49" fontId="4" fillId="4" borderId="1" xfId="0" applyNumberFormat="1" applyFont="1" applyFill="1" applyBorder="1" applyAlignment="1">
      <alignment wrapText="1"/>
    </xf>
    <xf numFmtId="49" fontId="4" fillId="4" borderId="26" xfId="0" applyNumberFormat="1" applyFont="1" applyFill="1" applyBorder="1" applyAlignment="1">
      <alignment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6" xfId="0" applyNumberFormat="1" applyFont="1" applyFill="1" applyBorder="1" applyAlignment="1">
      <alignment vertical="center" wrapText="1"/>
    </xf>
  </cellXfs>
  <cellStyles count="5">
    <cellStyle name="Link" xfId="1" builtinId="8"/>
    <cellStyle name="Standard" xfId="0" builtinId="0"/>
    <cellStyle name="Standard 2" xfId="2" xr:uid="{00000000-0005-0000-0000-000002000000}"/>
    <cellStyle name="Währung" xfId="3" builtinId="4"/>
    <cellStyle name="Währung 2" xfId="4" xr:uid="{00000000-0005-0000-0000-000004000000}"/>
  </cellStyles>
  <dxfs count="40"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FFFF66"/>
        </patternFill>
      </fill>
    </dxf>
    <dxf>
      <fill>
        <patternFill>
          <bgColor rgb="FFCCFF33"/>
        </patternFill>
      </fill>
    </dxf>
    <dxf>
      <fill>
        <patternFill>
          <bgColor rgb="FF92D05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  <dxf>
      <fill>
        <patternFill>
          <bgColor rgb="FF33CC33"/>
        </patternFill>
      </fill>
    </dxf>
    <dxf>
      <fill>
        <patternFill>
          <bgColor rgb="FF92D050"/>
        </patternFill>
      </fill>
    </dxf>
    <dxf>
      <fill>
        <patternFill>
          <bgColor rgb="FFCCFF33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68580</xdr:rowOff>
    </xdr:from>
    <xdr:to>
      <xdr:col>1</xdr:col>
      <xdr:colOff>685800</xdr:colOff>
      <xdr:row>4</xdr:row>
      <xdr:rowOff>152400</xdr:rowOff>
    </xdr:to>
    <xdr:pic>
      <xdr:nvPicPr>
        <xdr:cNvPr id="69900" name="Grafik 6" descr="Logo: Geschäftsbereich Lebensministerium.Bayern.de">
          <a:extLst>
            <a:ext uri="{FF2B5EF4-FFF2-40B4-BE49-F238E27FC236}">
              <a16:creationId xmlns:a16="http://schemas.microsoft.com/office/drawing/2014/main" id="{00000000-0008-0000-0000-00000C1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68580"/>
          <a:ext cx="7620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121920</xdr:rowOff>
    </xdr:from>
    <xdr:to>
      <xdr:col>11</xdr:col>
      <xdr:colOff>1097280</xdr:colOff>
      <xdr:row>6</xdr:row>
      <xdr:rowOff>76200</xdr:rowOff>
    </xdr:to>
    <xdr:sp macro="" textlink="">
      <xdr:nvSpPr>
        <xdr:cNvPr id="69901" name="Rechteck 7">
          <a:extLst>
            <a:ext uri="{FF2B5EF4-FFF2-40B4-BE49-F238E27FC236}">
              <a16:creationId xmlns:a16="http://schemas.microsoft.com/office/drawing/2014/main" id="{00000000-0008-0000-0000-00000D1101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9334500" cy="121920"/>
        </a:xfrm>
        <a:prstGeom prst="rect">
          <a:avLst/>
        </a:prstGeom>
        <a:solidFill>
          <a:srgbClr val="F9AA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0</xdr:row>
      <xdr:rowOff>129540</xdr:rowOff>
    </xdr:from>
    <xdr:to>
      <xdr:col>11</xdr:col>
      <xdr:colOff>990600</xdr:colOff>
      <xdr:row>4</xdr:row>
      <xdr:rowOff>76200</xdr:rowOff>
    </xdr:to>
    <xdr:pic>
      <xdr:nvPicPr>
        <xdr:cNvPr id="69902" name="Grafik 5" descr="Logo: Bayerisches Landesamt für Umwelt">
          <a:extLst>
            <a:ext uri="{FF2B5EF4-FFF2-40B4-BE49-F238E27FC236}">
              <a16:creationId xmlns:a16="http://schemas.microsoft.com/office/drawing/2014/main" id="{00000000-0008-0000-0000-00000E1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29540"/>
          <a:ext cx="10363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1</xdr:row>
      <xdr:rowOff>106680</xdr:rowOff>
    </xdr:from>
    <xdr:to>
      <xdr:col>15</xdr:col>
      <xdr:colOff>624840</xdr:colOff>
      <xdr:row>4</xdr:row>
      <xdr:rowOff>38100</xdr:rowOff>
    </xdr:to>
    <xdr:pic>
      <xdr:nvPicPr>
        <xdr:cNvPr id="59764" name="Grafik 2">
          <a:extLst>
            <a:ext uri="{FF2B5EF4-FFF2-40B4-BE49-F238E27FC236}">
              <a16:creationId xmlns:a16="http://schemas.microsoft.com/office/drawing/2014/main" id="{00000000-0008-0000-0200-000074E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9920" y="335280"/>
          <a:ext cx="52730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83820</xdr:rowOff>
    </xdr:from>
    <xdr:to>
      <xdr:col>13</xdr:col>
      <xdr:colOff>373380</xdr:colOff>
      <xdr:row>3</xdr:row>
      <xdr:rowOff>106680</xdr:rowOff>
    </xdr:to>
    <xdr:pic>
      <xdr:nvPicPr>
        <xdr:cNvPr id="44480" name="Grafik 1">
          <a:extLst>
            <a:ext uri="{FF2B5EF4-FFF2-40B4-BE49-F238E27FC236}">
              <a16:creationId xmlns:a16="http://schemas.microsoft.com/office/drawing/2014/main" id="{00000000-0008-0000-0300-0000C0A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580" y="297180"/>
          <a:ext cx="449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106680</xdr:rowOff>
    </xdr:from>
    <xdr:to>
      <xdr:col>11</xdr:col>
      <xdr:colOff>861060</xdr:colOff>
      <xdr:row>3</xdr:row>
      <xdr:rowOff>0</xdr:rowOff>
    </xdr:to>
    <xdr:sp macro="" textlink="">
      <xdr:nvSpPr>
        <xdr:cNvPr id="45801" name="AutoShape 553">
          <a:extLst>
            <a:ext uri="{FF2B5EF4-FFF2-40B4-BE49-F238E27FC236}">
              <a16:creationId xmlns:a16="http://schemas.microsoft.com/office/drawing/2014/main" id="{00000000-0008-0000-0400-0000E9B20000}"/>
            </a:ext>
          </a:extLst>
        </xdr:cNvPr>
        <xdr:cNvSpPr>
          <a:spLocks noChangeAspect="1" noChangeArrowheads="1"/>
        </xdr:cNvSpPr>
      </xdr:nvSpPr>
      <xdr:spPr bwMode="auto">
        <a:xfrm>
          <a:off x="6789420" y="342900"/>
          <a:ext cx="29337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106680</xdr:rowOff>
    </xdr:from>
    <xdr:to>
      <xdr:col>11</xdr:col>
      <xdr:colOff>861060</xdr:colOff>
      <xdr:row>3</xdr:row>
      <xdr:rowOff>0</xdr:rowOff>
    </xdr:to>
    <xdr:sp macro="" textlink="">
      <xdr:nvSpPr>
        <xdr:cNvPr id="45802" name="AutoShape 557">
          <a:extLst>
            <a:ext uri="{FF2B5EF4-FFF2-40B4-BE49-F238E27FC236}">
              <a16:creationId xmlns:a16="http://schemas.microsoft.com/office/drawing/2014/main" id="{00000000-0008-0000-0400-0000EAB20000}"/>
            </a:ext>
          </a:extLst>
        </xdr:cNvPr>
        <xdr:cNvSpPr>
          <a:spLocks noChangeAspect="1" noChangeArrowheads="1"/>
        </xdr:cNvSpPr>
      </xdr:nvSpPr>
      <xdr:spPr bwMode="auto">
        <a:xfrm>
          <a:off x="6789420" y="342900"/>
          <a:ext cx="29337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</xdr:colOff>
      <xdr:row>1</xdr:row>
      <xdr:rowOff>60960</xdr:rowOff>
    </xdr:from>
    <xdr:to>
      <xdr:col>11</xdr:col>
      <xdr:colOff>914400</xdr:colOff>
      <xdr:row>2</xdr:row>
      <xdr:rowOff>121920</xdr:rowOff>
    </xdr:to>
    <xdr:pic>
      <xdr:nvPicPr>
        <xdr:cNvPr id="45803" name="Grafik 4">
          <a:extLst>
            <a:ext uri="{FF2B5EF4-FFF2-40B4-BE49-F238E27FC236}">
              <a16:creationId xmlns:a16="http://schemas.microsoft.com/office/drawing/2014/main" id="{00000000-0008-0000-0400-0000EBB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140" y="297180"/>
          <a:ext cx="29413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525780</xdr:colOff>
      <xdr:row>1</xdr:row>
      <xdr:rowOff>129540</xdr:rowOff>
    </xdr:from>
    <xdr:to>
      <xdr:col>16</xdr:col>
      <xdr:colOff>487680</xdr:colOff>
      <xdr:row>4</xdr:row>
      <xdr:rowOff>205740</xdr:rowOff>
    </xdr:to>
    <xdr:pic>
      <xdr:nvPicPr>
        <xdr:cNvPr id="60902" name="Grafik 1">
          <a:extLst>
            <a:ext uri="{FF2B5EF4-FFF2-40B4-BE49-F238E27FC236}">
              <a16:creationId xmlns:a16="http://schemas.microsoft.com/office/drawing/2014/main" id="{00000000-0008-0000-0500-0000E6E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840" y="365760"/>
          <a:ext cx="598170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106680</xdr:rowOff>
    </xdr:from>
    <xdr:to>
      <xdr:col>15</xdr:col>
      <xdr:colOff>289560</xdr:colOff>
      <xdr:row>6</xdr:row>
      <xdr:rowOff>91440</xdr:rowOff>
    </xdr:to>
    <xdr:pic>
      <xdr:nvPicPr>
        <xdr:cNvPr id="46505" name="Grafik 1">
          <a:extLst>
            <a:ext uri="{FF2B5EF4-FFF2-40B4-BE49-F238E27FC236}">
              <a16:creationId xmlns:a16="http://schemas.microsoft.com/office/drawing/2014/main" id="{00000000-0008-0000-0600-0000A9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342900"/>
          <a:ext cx="600456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</xdr:colOff>
      <xdr:row>1</xdr:row>
      <xdr:rowOff>99060</xdr:rowOff>
    </xdr:from>
    <xdr:to>
      <xdr:col>15</xdr:col>
      <xdr:colOff>129540</xdr:colOff>
      <xdr:row>1</xdr:row>
      <xdr:rowOff>571500</xdr:rowOff>
    </xdr:to>
    <xdr:pic>
      <xdr:nvPicPr>
        <xdr:cNvPr id="50574" name="Grafik 1">
          <a:extLst>
            <a:ext uri="{FF2B5EF4-FFF2-40B4-BE49-F238E27FC236}">
              <a16:creationId xmlns:a16="http://schemas.microsoft.com/office/drawing/2014/main" id="{00000000-0008-0000-0C00-00008EC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335280"/>
          <a:ext cx="58216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fu.bayern.de/natur/landschaftspflege_kostendatei/index.ht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O35"/>
  <sheetViews>
    <sheetView showGridLines="0" showRowColHeaders="0" zoomScale="135" zoomScaleNormal="135" workbookViewId="0">
      <selection activeCell="B30" sqref="B30"/>
    </sheetView>
  </sheetViews>
  <sheetFormatPr baseColWidth="10" defaultRowHeight="12.75" x14ac:dyDescent="0.2"/>
  <cols>
    <col min="1" max="1" width="2.42578125" customWidth="1"/>
    <col min="2" max="2" width="12.5703125" customWidth="1"/>
    <col min="3" max="3" width="13" customWidth="1"/>
    <col min="4" max="4" width="12.42578125" customWidth="1"/>
    <col min="5" max="5" width="11.85546875" customWidth="1"/>
    <col min="8" max="8" width="13.5703125" customWidth="1"/>
    <col min="9" max="9" width="13" customWidth="1"/>
    <col min="10" max="10" width="15.140625" customWidth="1"/>
    <col min="11" max="11" width="3" customWidth="1"/>
    <col min="12" max="12" width="16.42578125" customWidth="1"/>
    <col min="15" max="15" width="11.42578125" customWidth="1"/>
  </cols>
  <sheetData>
    <row r="1" spans="1:15" x14ac:dyDescent="0.2">
      <c r="A1" s="594"/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</row>
    <row r="2" spans="1:15" x14ac:dyDescent="0.2">
      <c r="A2" s="594"/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</row>
    <row r="3" spans="1:15" x14ac:dyDescent="0.2">
      <c r="A3" s="594"/>
      <c r="B3" s="594"/>
      <c r="C3" s="594"/>
      <c r="D3" s="594"/>
      <c r="E3" s="594"/>
      <c r="F3" s="594"/>
      <c r="G3" s="594"/>
      <c r="H3" s="594"/>
      <c r="I3" s="594"/>
      <c r="J3" s="595" t="s">
        <v>254</v>
      </c>
      <c r="K3" s="594"/>
      <c r="L3" s="594"/>
    </row>
    <row r="4" spans="1:15" x14ac:dyDescent="0.2">
      <c r="A4" s="594"/>
      <c r="B4" s="594"/>
      <c r="C4" s="594"/>
      <c r="D4" s="594"/>
      <c r="E4" s="594"/>
      <c r="F4" s="594"/>
      <c r="G4" s="594"/>
      <c r="H4" s="594"/>
      <c r="I4" s="594"/>
      <c r="J4" s="595" t="s">
        <v>255</v>
      </c>
      <c r="K4" s="596"/>
      <c r="L4" s="596"/>
    </row>
    <row r="5" spans="1:15" ht="12.75" customHeight="1" x14ac:dyDescent="0.2">
      <c r="A5" s="594"/>
      <c r="B5" s="594"/>
      <c r="C5" s="594"/>
      <c r="D5" s="594"/>
      <c r="E5" s="594"/>
      <c r="F5" s="594"/>
      <c r="G5" s="594"/>
      <c r="H5" s="594"/>
      <c r="I5" s="594"/>
      <c r="J5" s="594"/>
      <c r="K5" s="594"/>
      <c r="L5" s="594"/>
    </row>
    <row r="6" spans="1:15" x14ac:dyDescent="0.2">
      <c r="A6" s="594"/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</row>
    <row r="7" spans="1:15" ht="6" customHeight="1" x14ac:dyDescent="0.2">
      <c r="A7" s="594"/>
      <c r="B7" s="594"/>
      <c r="C7" s="594"/>
      <c r="D7" s="594"/>
      <c r="E7" s="594"/>
      <c r="F7" s="594"/>
      <c r="G7" s="594"/>
      <c r="H7" s="594"/>
      <c r="I7" s="594"/>
      <c r="J7" s="594"/>
      <c r="K7" s="594"/>
      <c r="L7" s="594"/>
    </row>
    <row r="8" spans="1:15" x14ac:dyDescent="0.2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5" ht="20.25" x14ac:dyDescent="0.2">
      <c r="A9" s="594"/>
      <c r="B9" s="597" t="s">
        <v>256</v>
      </c>
      <c r="C9" s="594"/>
      <c r="D9" s="594"/>
      <c r="E9" s="594"/>
      <c r="F9" s="594"/>
      <c r="G9" s="594"/>
      <c r="H9" s="594"/>
      <c r="I9" s="594"/>
      <c r="J9" s="594"/>
      <c r="K9" s="594"/>
      <c r="L9" s="594"/>
    </row>
    <row r="10" spans="1:15" ht="15" customHeight="1" x14ac:dyDescent="0.2">
      <c r="A10" s="594"/>
      <c r="B10" s="597"/>
      <c r="C10" s="594"/>
      <c r="D10" s="594"/>
      <c r="E10" s="594"/>
      <c r="F10" s="594"/>
      <c r="G10" s="594"/>
      <c r="H10" s="594"/>
      <c r="I10" s="594"/>
      <c r="J10" s="594"/>
      <c r="K10" s="594"/>
      <c r="L10" s="594"/>
    </row>
    <row r="11" spans="1:15" s="402" customFormat="1" ht="15.75" x14ac:dyDescent="0.2">
      <c r="A11" s="598"/>
      <c r="B11" s="599" t="s">
        <v>264</v>
      </c>
      <c r="C11" s="598"/>
      <c r="D11" s="598"/>
      <c r="E11" s="598"/>
      <c r="F11" s="598"/>
      <c r="G11" s="598"/>
      <c r="H11" s="598"/>
      <c r="I11" s="598"/>
      <c r="J11" s="598"/>
      <c r="K11" s="598"/>
      <c r="L11" s="598"/>
    </row>
    <row r="12" spans="1:15" s="23" customFormat="1" x14ac:dyDescent="0.2">
      <c r="A12" s="596"/>
      <c r="B12" s="600" t="s">
        <v>265</v>
      </c>
      <c r="C12" s="596"/>
      <c r="D12" s="596"/>
      <c r="E12" s="596"/>
      <c r="F12" s="596"/>
      <c r="G12" s="596"/>
      <c r="H12" s="596"/>
      <c r="I12" s="596"/>
      <c r="J12" s="596"/>
      <c r="K12" s="596"/>
      <c r="L12" s="596"/>
    </row>
    <row r="13" spans="1:15" s="23" customFormat="1" x14ac:dyDescent="0.2">
      <c r="A13" s="596"/>
      <c r="B13" s="600" t="s">
        <v>266</v>
      </c>
      <c r="C13" s="596"/>
      <c r="D13" s="596"/>
      <c r="E13" s="596"/>
      <c r="F13" s="596"/>
      <c r="G13" s="596"/>
      <c r="H13" s="596"/>
      <c r="I13" s="596"/>
      <c r="J13" s="596"/>
      <c r="K13" s="596"/>
      <c r="L13" s="596"/>
    </row>
    <row r="14" spans="1:15" ht="10.5" customHeight="1" x14ac:dyDescent="0.2">
      <c r="A14" s="594"/>
      <c r="B14" s="601"/>
      <c r="C14" s="594"/>
      <c r="D14" s="594"/>
      <c r="E14" s="594"/>
      <c r="F14" s="594"/>
      <c r="G14" s="594"/>
      <c r="H14" s="594"/>
      <c r="I14" s="594"/>
      <c r="J14" s="594"/>
      <c r="K14" s="594"/>
      <c r="L14" s="594"/>
    </row>
    <row r="15" spans="1:15" x14ac:dyDescent="0.2">
      <c r="A15" s="594"/>
      <c r="B15" s="602" t="s">
        <v>330</v>
      </c>
      <c r="C15" s="603"/>
      <c r="D15" s="603"/>
      <c r="E15" s="603"/>
      <c r="F15" s="603"/>
      <c r="G15" s="603"/>
      <c r="H15" s="603"/>
      <c r="I15" s="603"/>
      <c r="J15" s="603"/>
      <c r="K15" s="603"/>
      <c r="L15" s="603"/>
      <c r="M15" s="401"/>
      <c r="N15" s="401"/>
      <c r="O15" s="401"/>
    </row>
    <row r="16" spans="1:15" ht="9.75" customHeight="1" x14ac:dyDescent="0.2">
      <c r="A16" s="594"/>
      <c r="B16" s="603"/>
      <c r="C16" s="603"/>
      <c r="D16" s="603"/>
      <c r="E16" s="603"/>
      <c r="F16" s="603"/>
      <c r="G16" s="603"/>
      <c r="H16" s="603"/>
      <c r="I16" s="603"/>
      <c r="J16" s="603"/>
      <c r="K16" s="603"/>
      <c r="L16" s="603"/>
      <c r="M16" s="401"/>
      <c r="N16" s="401"/>
      <c r="O16" s="401"/>
    </row>
    <row r="17" spans="1:15" s="23" customFormat="1" x14ac:dyDescent="0.2">
      <c r="A17" s="596"/>
      <c r="B17" s="602" t="s">
        <v>257</v>
      </c>
      <c r="C17" s="603"/>
      <c r="D17" s="603"/>
      <c r="E17" s="603"/>
      <c r="F17" s="603"/>
      <c r="G17" s="603"/>
      <c r="H17" s="603"/>
      <c r="I17" s="603"/>
      <c r="J17" s="603"/>
      <c r="K17" s="603"/>
      <c r="L17" s="603"/>
      <c r="M17" s="401"/>
      <c r="N17" s="401"/>
      <c r="O17" s="401"/>
    </row>
    <row r="18" spans="1:15" s="23" customFormat="1" x14ac:dyDescent="0.2">
      <c r="A18" s="596"/>
      <c r="B18" s="602" t="s">
        <v>258</v>
      </c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401"/>
      <c r="N18" s="401"/>
      <c r="O18" s="401"/>
    </row>
    <row r="19" spans="1:15" s="23" customFormat="1" x14ac:dyDescent="0.2">
      <c r="A19" s="596"/>
      <c r="B19" s="603" t="s">
        <v>259</v>
      </c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401"/>
      <c r="N19" s="401"/>
      <c r="O19" s="401"/>
    </row>
    <row r="20" spans="1:15" x14ac:dyDescent="0.2">
      <c r="A20" s="594"/>
      <c r="B20" s="603"/>
      <c r="C20" s="603"/>
      <c r="D20" s="603"/>
      <c r="E20" s="603"/>
      <c r="F20" s="603"/>
      <c r="G20" s="603"/>
      <c r="H20" s="603"/>
      <c r="I20" s="603"/>
      <c r="J20" s="603"/>
      <c r="K20" s="603"/>
      <c r="L20" s="603"/>
      <c r="M20" s="401"/>
      <c r="N20" s="401"/>
      <c r="O20" s="401"/>
    </row>
    <row r="21" spans="1:15" ht="16.5" customHeight="1" x14ac:dyDescent="0.2">
      <c r="A21" s="594"/>
      <c r="B21" s="603" t="s">
        <v>270</v>
      </c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401"/>
      <c r="N21" s="401"/>
      <c r="O21" s="401"/>
    </row>
    <row r="22" spans="1:15" ht="19.5" customHeight="1" x14ac:dyDescent="0.2">
      <c r="A22" s="594"/>
      <c r="B22" s="603" t="s">
        <v>260</v>
      </c>
      <c r="C22" s="603" t="s">
        <v>269</v>
      </c>
      <c r="D22" s="603"/>
      <c r="E22" s="603"/>
      <c r="F22" s="603"/>
      <c r="G22" s="603"/>
      <c r="H22" s="603"/>
      <c r="I22" s="603"/>
      <c r="J22" s="603"/>
      <c r="K22" s="603"/>
      <c r="L22" s="603"/>
      <c r="M22" s="401"/>
      <c r="N22" s="401"/>
      <c r="O22" s="401"/>
    </row>
    <row r="23" spans="1:15" x14ac:dyDescent="0.2">
      <c r="A23" s="594"/>
      <c r="B23" s="603" t="s">
        <v>261</v>
      </c>
      <c r="C23" s="603" t="s">
        <v>262</v>
      </c>
      <c r="D23" s="603"/>
      <c r="E23" s="603"/>
      <c r="F23" s="603"/>
      <c r="G23" s="603"/>
      <c r="H23" s="603"/>
      <c r="I23" s="603"/>
      <c r="J23" s="603"/>
      <c r="K23" s="603"/>
      <c r="L23" s="603"/>
      <c r="M23" s="401"/>
      <c r="N23" s="401"/>
      <c r="O23" s="401"/>
    </row>
    <row r="24" spans="1:15" x14ac:dyDescent="0.2">
      <c r="A24" s="594"/>
      <c r="B24" s="603" t="s">
        <v>263</v>
      </c>
      <c r="C24" s="603" t="s">
        <v>264</v>
      </c>
      <c r="D24" s="603"/>
      <c r="E24" s="603"/>
      <c r="F24" s="603"/>
      <c r="G24" s="603"/>
      <c r="H24" s="603"/>
      <c r="I24" s="603"/>
      <c r="J24" s="603"/>
      <c r="K24" s="603"/>
      <c r="L24" s="603"/>
      <c r="M24" s="401"/>
      <c r="N24" s="401"/>
      <c r="O24" s="401"/>
    </row>
    <row r="25" spans="1:15" x14ac:dyDescent="0.2">
      <c r="A25" s="594"/>
      <c r="B25" s="603"/>
      <c r="C25" s="603" t="s">
        <v>265</v>
      </c>
      <c r="D25" s="603"/>
      <c r="E25" s="603"/>
      <c r="F25" s="603"/>
      <c r="G25" s="603"/>
      <c r="H25" s="603"/>
      <c r="I25" s="603"/>
      <c r="J25" s="603"/>
      <c r="K25" s="603"/>
      <c r="L25" s="603"/>
      <c r="M25" s="401"/>
      <c r="N25" s="401"/>
      <c r="O25" s="401"/>
    </row>
    <row r="26" spans="1:15" x14ac:dyDescent="0.2">
      <c r="A26" s="594"/>
      <c r="B26" s="603"/>
      <c r="C26" s="603" t="s">
        <v>266</v>
      </c>
      <c r="D26" s="603"/>
      <c r="E26" s="603"/>
      <c r="F26" s="603"/>
      <c r="G26" s="603"/>
      <c r="H26" s="603"/>
      <c r="I26" s="603"/>
      <c r="J26" s="603"/>
      <c r="K26" s="603"/>
      <c r="L26" s="603"/>
      <c r="M26" s="401"/>
      <c r="N26" s="401"/>
      <c r="O26" s="401"/>
    </row>
    <row r="27" spans="1:15" ht="9.75" customHeight="1" x14ac:dyDescent="0.2">
      <c r="A27" s="594"/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401"/>
      <c r="N27" s="401"/>
      <c r="O27" s="401"/>
    </row>
    <row r="28" spans="1:15" ht="17.25" customHeight="1" x14ac:dyDescent="0.2">
      <c r="A28" s="594"/>
      <c r="B28" s="603" t="s">
        <v>271</v>
      </c>
      <c r="C28" s="603"/>
      <c r="D28" s="603"/>
      <c r="E28" s="603"/>
      <c r="F28" s="603"/>
      <c r="G28" s="603"/>
      <c r="H28" s="603"/>
      <c r="I28" s="603"/>
      <c r="J28" s="603"/>
      <c r="K28" s="603"/>
      <c r="L28" s="603"/>
      <c r="M28" s="401"/>
      <c r="N28" s="401"/>
      <c r="O28" s="401"/>
    </row>
    <row r="29" spans="1:15" ht="14.25" customHeight="1" x14ac:dyDescent="0.2">
      <c r="A29" s="594"/>
      <c r="B29" s="603" t="s">
        <v>272</v>
      </c>
      <c r="C29" s="603"/>
      <c r="D29" s="603"/>
      <c r="E29" s="603"/>
      <c r="F29" s="603"/>
      <c r="G29" s="603"/>
      <c r="H29" s="603"/>
      <c r="I29" s="603"/>
      <c r="J29" s="603"/>
      <c r="K29" s="603"/>
      <c r="L29" s="603"/>
      <c r="M29" s="401"/>
      <c r="N29" s="401"/>
      <c r="O29" s="401"/>
    </row>
    <row r="30" spans="1:15" x14ac:dyDescent="0.2">
      <c r="A30" s="594"/>
      <c r="B30" s="593" t="s">
        <v>267</v>
      </c>
      <c r="C30" s="603"/>
      <c r="D30" s="603"/>
      <c r="E30" s="603"/>
      <c r="F30" s="603"/>
      <c r="G30" s="603"/>
      <c r="H30" s="603"/>
      <c r="I30" s="603"/>
      <c r="J30" s="603"/>
      <c r="K30" s="603"/>
      <c r="L30" s="603"/>
      <c r="M30" s="401"/>
      <c r="N30" s="401"/>
      <c r="O30" s="401"/>
    </row>
    <row r="31" spans="1:15" ht="8.25" customHeight="1" x14ac:dyDescent="0.2">
      <c r="A31" s="594"/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401"/>
      <c r="N31" s="401"/>
      <c r="O31" s="401"/>
    </row>
    <row r="32" spans="1:15" ht="16.5" customHeight="1" x14ac:dyDescent="0.2">
      <c r="A32" s="594"/>
      <c r="B32" s="603" t="s">
        <v>273</v>
      </c>
      <c r="C32" s="603"/>
      <c r="D32" s="603"/>
      <c r="E32" s="603"/>
      <c r="F32" s="603"/>
      <c r="G32" s="603"/>
      <c r="H32" s="603"/>
      <c r="I32" s="603"/>
      <c r="J32" s="603"/>
      <c r="K32" s="603"/>
      <c r="L32" s="603"/>
      <c r="M32" s="401"/>
      <c r="N32" s="401"/>
      <c r="O32" s="401"/>
    </row>
    <row r="33" spans="1:15" ht="8.25" customHeight="1" x14ac:dyDescent="0.2">
      <c r="A33" s="604"/>
      <c r="B33" s="604"/>
      <c r="C33" s="605"/>
      <c r="D33" s="605"/>
      <c r="E33" s="605"/>
      <c r="F33" s="605"/>
      <c r="G33" s="605"/>
      <c r="H33" s="605"/>
      <c r="I33" s="605"/>
      <c r="J33" s="605"/>
      <c r="K33" s="605"/>
      <c r="L33" s="605"/>
      <c r="M33" s="1"/>
      <c r="N33" s="1"/>
      <c r="O33" s="1"/>
    </row>
    <row r="34" spans="1:15" ht="17.25" customHeight="1" x14ac:dyDescent="0.2">
      <c r="A34" s="606" t="s">
        <v>268</v>
      </c>
      <c r="B34" s="606"/>
      <c r="C34" s="594"/>
      <c r="D34" s="594"/>
      <c r="E34" s="594"/>
      <c r="F34" s="594"/>
      <c r="G34" s="594"/>
      <c r="H34" s="594"/>
      <c r="I34" s="594"/>
      <c r="J34" s="594"/>
      <c r="K34" s="594"/>
      <c r="L34" s="608" t="s">
        <v>329</v>
      </c>
      <c r="M34" s="1"/>
      <c r="N34" s="1"/>
      <c r="O34" s="1"/>
    </row>
    <row r="35" spans="1:15" x14ac:dyDescent="0.2">
      <c r="B35" s="400"/>
    </row>
  </sheetData>
  <sheetProtection sheet="1" objects="1" scenarios="1" selectLockedCells="1"/>
  <customSheetViews>
    <customSheetView guid="{65EF9215-EE98-4BC7-92F8-80F4834EAD5F}" scale="135" showGridLines="0" showRowCol="0">
      <selection activeCell="G15" sqref="G15"/>
      <pageMargins left="0.7" right="0.7" top="0.78740157499999996" bottom="0.78740157499999996" header="0.3" footer="0.3"/>
      <pageSetup paperSize="9" orientation="portrait" r:id="rId1"/>
    </customSheetView>
    <customSheetView guid="{A22E7959-72C9-4118-8518-4EEC3C21A68F}" scale="135" showGridLines="0" showRowCol="0">
      <selection activeCell="N28" sqref="N28"/>
      <pageMargins left="0.7" right="0.7" top="0.78740157499999996" bottom="0.78740157499999996" header="0.3" footer="0.3"/>
      <pageSetup paperSize="9" orientation="portrait" r:id="rId2"/>
    </customSheetView>
  </customSheetViews>
  <hyperlinks>
    <hyperlink ref="B30" r:id="rId3" xr:uid="{00000000-0004-0000-0000-000000000000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tabColor rgb="FFFFFF00"/>
  </sheetPr>
  <dimension ref="A1:N55"/>
  <sheetViews>
    <sheetView showGridLines="0" showRowColHeaders="0" workbookViewId="0">
      <selection activeCell="A40" sqref="A40"/>
    </sheetView>
  </sheetViews>
  <sheetFormatPr baseColWidth="10" defaultRowHeight="12.75" x14ac:dyDescent="0.2"/>
  <cols>
    <col min="1" max="1" width="22.28515625" customWidth="1"/>
    <col min="2" max="5" width="20.140625" customWidth="1"/>
    <col min="6" max="7" width="6.28515625" customWidth="1"/>
    <col min="8" max="8" width="12.5703125" bestFit="1" customWidth="1"/>
  </cols>
  <sheetData>
    <row r="1" spans="1:8" x14ac:dyDescent="0.2">
      <c r="A1" s="223" t="s">
        <v>226</v>
      </c>
      <c r="B1" s="285"/>
      <c r="C1" s="224"/>
      <c r="D1" s="224"/>
      <c r="E1" s="224"/>
      <c r="F1" s="225" t="s">
        <v>1</v>
      </c>
      <c r="G1" s="226"/>
    </row>
    <row r="2" spans="1:8" x14ac:dyDescent="0.2">
      <c r="A2" s="227"/>
      <c r="B2" s="189"/>
      <c r="C2" s="228"/>
      <c r="D2" s="228"/>
      <c r="E2" s="228"/>
      <c r="F2" s="228"/>
      <c r="G2" s="229"/>
    </row>
    <row r="3" spans="1:8" x14ac:dyDescent="0.2">
      <c r="A3" s="230" t="s">
        <v>94</v>
      </c>
      <c r="B3" s="237" t="s">
        <v>107</v>
      </c>
      <c r="C3" s="237"/>
      <c r="D3" s="228"/>
      <c r="E3" s="228"/>
      <c r="F3" s="238"/>
      <c r="G3" s="229"/>
      <c r="H3" s="23"/>
    </row>
    <row r="4" spans="1:8" x14ac:dyDescent="0.2">
      <c r="A4" s="185"/>
      <c r="B4" s="188" t="s">
        <v>95</v>
      </c>
      <c r="C4" s="188"/>
      <c r="D4" s="189"/>
      <c r="E4" s="189"/>
      <c r="F4" s="189"/>
      <c r="G4" s="231"/>
    </row>
    <row r="5" spans="1:8" x14ac:dyDescent="0.2">
      <c r="A5" s="230" t="s">
        <v>96</v>
      </c>
      <c r="B5" s="239" t="s">
        <v>98</v>
      </c>
      <c r="C5" s="239"/>
      <c r="D5" s="228"/>
      <c r="E5" s="228"/>
      <c r="F5" s="238"/>
      <c r="G5" s="229"/>
    </row>
    <row r="6" spans="1:8" x14ac:dyDescent="0.2">
      <c r="A6" s="230"/>
      <c r="B6" s="144" t="s">
        <v>113</v>
      </c>
      <c r="C6" s="144"/>
      <c r="D6" s="228"/>
      <c r="E6" s="228"/>
      <c r="F6" s="238"/>
      <c r="G6" s="229"/>
    </row>
    <row r="7" spans="1:8" x14ac:dyDescent="0.2">
      <c r="A7" s="232"/>
      <c r="B7" s="149"/>
      <c r="C7" s="233"/>
      <c r="D7" s="194"/>
      <c r="E7" s="194"/>
      <c r="F7" s="195"/>
      <c r="G7" s="234"/>
    </row>
    <row r="8" spans="1:8" x14ac:dyDescent="0.2">
      <c r="A8" s="2"/>
      <c r="B8" s="2"/>
      <c r="C8" s="2"/>
      <c r="D8" s="2"/>
      <c r="E8" s="2"/>
      <c r="F8" s="2"/>
      <c r="G8" s="2"/>
    </row>
    <row r="9" spans="1:8" ht="13.5" thickBot="1" x14ac:dyDescent="0.25">
      <c r="A9" s="2"/>
      <c r="B9" s="2"/>
      <c r="C9" s="2"/>
      <c r="D9" s="2"/>
      <c r="E9" s="2"/>
      <c r="F9" s="2"/>
      <c r="G9" s="2"/>
    </row>
    <row r="10" spans="1:8" x14ac:dyDescent="0.2">
      <c r="A10" s="242" t="s">
        <v>94</v>
      </c>
      <c r="B10" s="626" t="s">
        <v>107</v>
      </c>
      <c r="C10" s="625"/>
      <c r="D10" s="625"/>
      <c r="E10" s="625"/>
      <c r="F10" s="222"/>
      <c r="G10" s="243" t="s">
        <v>99</v>
      </c>
    </row>
    <row r="11" spans="1:8" x14ac:dyDescent="0.2">
      <c r="A11" s="64"/>
      <c r="B11" s="535" t="s">
        <v>211</v>
      </c>
      <c r="C11" s="536" t="s">
        <v>9</v>
      </c>
      <c r="D11" s="537" t="s">
        <v>0</v>
      </c>
      <c r="E11" s="538" t="s">
        <v>5</v>
      </c>
      <c r="F11" s="63"/>
      <c r="G11" s="65"/>
    </row>
    <row r="12" spans="1:8" x14ac:dyDescent="0.2">
      <c r="A12" s="54" t="str">
        <f>+'112'!B22</f>
        <v>Hangneigung</v>
      </c>
      <c r="B12" s="60">
        <f>+'112'!C11</f>
        <v>0</v>
      </c>
      <c r="C12" s="60" t="str">
        <f>+'112'!C22</f>
        <v xml:space="preserve"> - </v>
      </c>
      <c r="D12" s="11" t="str">
        <f>+'112'!C32</f>
        <v xml:space="preserve"> - </v>
      </c>
      <c r="E12" s="60" t="str">
        <f>+'112'!C42</f>
        <v>ab 45</v>
      </c>
      <c r="F12" s="19" t="str">
        <f>+'112'!D22</f>
        <v>%</v>
      </c>
      <c r="G12" s="28"/>
    </row>
    <row r="13" spans="1:8" x14ac:dyDescent="0.2">
      <c r="A13" s="54" t="str">
        <f>+'112'!B23</f>
        <v>Fremdkörpergefahr</v>
      </c>
      <c r="B13" s="60" t="str">
        <f>+'112'!C12</f>
        <v xml:space="preserve"> - </v>
      </c>
      <c r="C13" s="60" t="str">
        <f>+'112'!C23</f>
        <v xml:space="preserve"> - </v>
      </c>
      <c r="D13" s="11" t="str">
        <f>+'112'!C33</f>
        <v>hoch</v>
      </c>
      <c r="E13" s="60" t="str">
        <f>+'112'!C43</f>
        <v>hoch</v>
      </c>
      <c r="F13" s="19" t="str">
        <f>+'112'!D23</f>
        <v>m²</v>
      </c>
      <c r="G13" s="28"/>
    </row>
    <row r="14" spans="1:8" x14ac:dyDescent="0.2">
      <c r="A14" s="54" t="str">
        <f>+'112'!B24</f>
        <v>Bodenverhältnisse</v>
      </c>
      <c r="B14" s="60" t="str">
        <f>+'112'!C13</f>
        <v xml:space="preserve"> - </v>
      </c>
      <c r="C14" s="60" t="str">
        <f>+'112'!C24</f>
        <v xml:space="preserve"> - </v>
      </c>
      <c r="D14" s="11" t="str">
        <f>+'112'!C34</f>
        <v xml:space="preserve"> - </v>
      </c>
      <c r="E14" s="60" t="str">
        <f>+'112'!C44</f>
        <v xml:space="preserve"> - </v>
      </c>
      <c r="F14" s="19"/>
      <c r="G14" s="28"/>
    </row>
    <row r="15" spans="1:8" x14ac:dyDescent="0.2">
      <c r="A15" s="54" t="str">
        <f>+'112'!B25</f>
        <v>Bodenunebenheiten</v>
      </c>
      <c r="B15" s="60" t="str">
        <f>+'112'!C14</f>
        <v xml:space="preserve"> - </v>
      </c>
      <c r="C15" s="60" t="str">
        <f>+'112'!C25</f>
        <v xml:space="preserve"> - </v>
      </c>
      <c r="D15" s="11" t="str">
        <f>+'112'!C35</f>
        <v xml:space="preserve"> - </v>
      </c>
      <c r="E15" s="60" t="str">
        <f>+'112'!C45</f>
        <v xml:space="preserve"> - </v>
      </c>
      <c r="F15" s="19"/>
      <c r="G15" s="28"/>
    </row>
    <row r="16" spans="1:8" x14ac:dyDescent="0.2">
      <c r="A16" s="54" t="str">
        <f>+'112'!B26</f>
        <v>Aufwuchs</v>
      </c>
      <c r="B16" s="60" t="str">
        <f>+'112'!C15</f>
        <v xml:space="preserve"> - </v>
      </c>
      <c r="C16" s="60" t="str">
        <f>+'112'!C26</f>
        <v xml:space="preserve"> - </v>
      </c>
      <c r="D16" s="11" t="str">
        <f>+'112'!C36</f>
        <v xml:space="preserve"> - </v>
      </c>
      <c r="E16" s="60" t="str">
        <f>+'112'!C46</f>
        <v xml:space="preserve"> - </v>
      </c>
      <c r="F16" s="19" t="str">
        <f>+'112'!D26</f>
        <v>dt</v>
      </c>
      <c r="G16" s="28"/>
    </row>
    <row r="17" spans="1:7" x14ac:dyDescent="0.2">
      <c r="A17" s="54" t="str">
        <f>+'112'!B27</f>
        <v>Wassergehalt</v>
      </c>
      <c r="B17" s="60" t="str">
        <f>+'112'!C16</f>
        <v xml:space="preserve"> - </v>
      </c>
      <c r="C17" s="60" t="str">
        <f>+'112'!C27</f>
        <v xml:space="preserve"> - </v>
      </c>
      <c r="D17" s="11" t="str">
        <f>+'112'!C37</f>
        <v xml:space="preserve"> - </v>
      </c>
      <c r="E17" s="60" t="str">
        <f>+'112'!C47</f>
        <v xml:space="preserve"> - </v>
      </c>
      <c r="F17" s="19" t="str">
        <f>+'112'!D27</f>
        <v>%</v>
      </c>
      <c r="G17" s="28"/>
    </row>
    <row r="18" spans="1:7" x14ac:dyDescent="0.2">
      <c r="A18" s="54" t="str">
        <f>+'112'!B28</f>
        <v>Parzellengröße</v>
      </c>
      <c r="B18" s="60" t="str">
        <f>+'112'!C17</f>
        <v xml:space="preserve"> - </v>
      </c>
      <c r="C18" s="60" t="str">
        <f>+'112'!C28</f>
        <v>0,5-1,0</v>
      </c>
      <c r="D18" s="11" t="str">
        <f>+'112'!C38</f>
        <v>0,1-0,5</v>
      </c>
      <c r="E18" s="60" t="str">
        <f>+'112'!C48</f>
        <v>0,05-0,1</v>
      </c>
      <c r="F18" s="19" t="str">
        <f>+'112'!D28</f>
        <v>ha</v>
      </c>
      <c r="G18" s="28"/>
    </row>
    <row r="19" spans="1:7" x14ac:dyDescent="0.2">
      <c r="A19" s="54" t="str">
        <f>+'112'!B29</f>
        <v>Transportentfernung</v>
      </c>
      <c r="B19" s="60">
        <f>+'112'!C18</f>
        <v>1</v>
      </c>
      <c r="C19" s="60" t="str">
        <f>+'112'!C29</f>
        <v xml:space="preserve"> - </v>
      </c>
      <c r="D19" s="11" t="str">
        <f>+'112'!C39</f>
        <v xml:space="preserve"> - </v>
      </c>
      <c r="E19" s="60" t="str">
        <f>+'112'!C49</f>
        <v xml:space="preserve"> - </v>
      </c>
      <c r="F19" s="19" t="str">
        <f>+'112'!D29</f>
        <v>km</v>
      </c>
      <c r="G19" s="28"/>
    </row>
    <row r="20" spans="1:7" ht="13.5" thickBot="1" x14ac:dyDescent="0.25">
      <c r="A20" s="55" t="str">
        <f>+'112'!B30</f>
        <v>Arbeitsbreite</v>
      </c>
      <c r="B20" s="62" t="str">
        <f>+'112'!C19</f>
        <v xml:space="preserve"> - </v>
      </c>
      <c r="C20" s="62" t="str">
        <f>+'112'!C30</f>
        <v xml:space="preserve"> - </v>
      </c>
      <c r="D20" s="59" t="str">
        <f>+'112'!C40</f>
        <v xml:space="preserve"> - </v>
      </c>
      <c r="E20" s="62" t="str">
        <f>+'112'!C50</f>
        <v xml:space="preserve"> - </v>
      </c>
      <c r="F20" s="20" t="str">
        <f>+'112'!D30</f>
        <v>m</v>
      </c>
      <c r="G20" s="30"/>
    </row>
    <row r="21" spans="1:7" s="469" customFormat="1" ht="17.25" customHeight="1" x14ac:dyDescent="0.2">
      <c r="A21" s="555" t="s">
        <v>124</v>
      </c>
      <c r="B21" s="556">
        <f>+'112'!G10</f>
        <v>1169</v>
      </c>
      <c r="C21" s="556">
        <f>+'112'!G21</f>
        <v>1180.55</v>
      </c>
      <c r="D21" s="556">
        <f>+'112'!G31</f>
        <v>1833.125</v>
      </c>
      <c r="E21" s="556">
        <f>+'112'!G41</f>
        <v>2682.05</v>
      </c>
      <c r="F21" s="556"/>
      <c r="G21" s="557"/>
    </row>
    <row r="22" spans="1:7" x14ac:dyDescent="0.2">
      <c r="A22" s="244" t="s">
        <v>96</v>
      </c>
      <c r="B22" s="627" t="s">
        <v>98</v>
      </c>
      <c r="C22" s="628"/>
      <c r="D22" s="628"/>
      <c r="E22" s="628"/>
      <c r="F22" s="245"/>
      <c r="G22" s="246" t="s">
        <v>117</v>
      </c>
    </row>
    <row r="23" spans="1:7" x14ac:dyDescent="0.2">
      <c r="A23" s="66"/>
      <c r="B23" s="535" t="s">
        <v>211</v>
      </c>
      <c r="C23" s="536" t="s">
        <v>9</v>
      </c>
      <c r="D23" s="537" t="s">
        <v>0</v>
      </c>
      <c r="E23" s="538" t="s">
        <v>5</v>
      </c>
      <c r="F23" s="63"/>
      <c r="G23" s="65"/>
    </row>
    <row r="24" spans="1:7" x14ac:dyDescent="0.2">
      <c r="A24" s="67" t="str">
        <f>+'331'!B11</f>
        <v>Hangneigung</v>
      </c>
      <c r="B24" s="60" t="str">
        <f>+'331'!C11</f>
        <v xml:space="preserve"> - </v>
      </c>
      <c r="C24" s="60" t="str">
        <f>+'331'!C21</f>
        <v xml:space="preserve"> - </v>
      </c>
      <c r="D24" s="11" t="str">
        <f>+'331'!C31</f>
        <v>ab 35</v>
      </c>
      <c r="E24" s="60" t="str">
        <f>+'331'!C41</f>
        <v xml:space="preserve"> - </v>
      </c>
      <c r="F24" s="53">
        <f>+'331'!D20</f>
        <v>0</v>
      </c>
      <c r="G24" s="28"/>
    </row>
    <row r="25" spans="1:7" x14ac:dyDescent="0.2">
      <c r="A25" s="67" t="str">
        <f>+'331'!B12</f>
        <v>Hindernisausmahd</v>
      </c>
      <c r="B25" s="60" t="str">
        <f>+'331'!C12</f>
        <v xml:space="preserve"> - </v>
      </c>
      <c r="C25" s="60" t="str">
        <f>+'331'!C22</f>
        <v xml:space="preserve"> - </v>
      </c>
      <c r="D25" s="11" t="str">
        <f>+'331'!C32</f>
        <v xml:space="preserve"> - </v>
      </c>
      <c r="E25" s="60" t="str">
        <f>+'331'!C42</f>
        <v xml:space="preserve"> - </v>
      </c>
      <c r="F25" s="53" t="str">
        <f>+'331'!D21</f>
        <v>%</v>
      </c>
      <c r="G25" s="28"/>
    </row>
    <row r="26" spans="1:7" x14ac:dyDescent="0.2">
      <c r="A26" s="67" t="str">
        <f>+'331'!B13</f>
        <v>Bodenverhältnisse</v>
      </c>
      <c r="B26" s="60" t="str">
        <f>+'331'!C13</f>
        <v xml:space="preserve"> - </v>
      </c>
      <c r="C26" s="60" t="str">
        <f>+'331'!C23</f>
        <v xml:space="preserve"> - </v>
      </c>
      <c r="D26" s="11" t="str">
        <f>+'331'!C33</f>
        <v xml:space="preserve"> - </v>
      </c>
      <c r="E26" s="60" t="str">
        <f>+'331'!C43</f>
        <v xml:space="preserve"> - </v>
      </c>
      <c r="F26" s="53"/>
      <c r="G26" s="28"/>
    </row>
    <row r="27" spans="1:7" x14ac:dyDescent="0.2">
      <c r="A27" s="67" t="str">
        <f>+'331'!B14</f>
        <v>Bodenunebenheiten</v>
      </c>
      <c r="B27" s="60" t="str">
        <f>+'331'!C14</f>
        <v xml:space="preserve"> - </v>
      </c>
      <c r="C27" s="60" t="str">
        <f>+'331'!C24</f>
        <v xml:space="preserve"> - </v>
      </c>
      <c r="D27" s="11" t="str">
        <f>+'331'!C34</f>
        <v xml:space="preserve"> - </v>
      </c>
      <c r="E27" s="60" t="str">
        <f>+'331'!C44</f>
        <v xml:space="preserve"> - </v>
      </c>
      <c r="F27" s="53"/>
      <c r="G27" s="28"/>
    </row>
    <row r="28" spans="1:7" x14ac:dyDescent="0.2">
      <c r="A28" s="67" t="str">
        <f>+'331'!B15</f>
        <v>Aufwuchs</v>
      </c>
      <c r="B28" s="60">
        <f>+'331'!C15</f>
        <v>15</v>
      </c>
      <c r="C28" s="60" t="str">
        <f>+'331'!C25</f>
        <v>15 bis 50</v>
      </c>
      <c r="D28" s="11" t="str">
        <f>+'331'!C35</f>
        <v>15 bis 50</v>
      </c>
      <c r="E28" s="60" t="str">
        <f>+'331'!C45</f>
        <v>50 bis 100</v>
      </c>
      <c r="F28" s="53">
        <f>+'331'!D24</f>
        <v>0</v>
      </c>
      <c r="G28" s="28"/>
    </row>
    <row r="29" spans="1:7" x14ac:dyDescent="0.2">
      <c r="A29" s="67" t="str">
        <f>+'331'!B16</f>
        <v>Wassergehalt</v>
      </c>
      <c r="B29" s="60">
        <f>+'331'!C16</f>
        <v>20</v>
      </c>
      <c r="C29" s="60" t="str">
        <f>+'331'!C26</f>
        <v>20 bis 40</v>
      </c>
      <c r="D29" s="11" t="str">
        <f>+'331'!C36</f>
        <v>20 bis 40</v>
      </c>
      <c r="E29" s="60" t="str">
        <f>+'331'!C46</f>
        <v>&gt; 40</v>
      </c>
      <c r="F29" s="53" t="str">
        <f>+'331'!D25</f>
        <v>dt</v>
      </c>
      <c r="G29" s="28"/>
    </row>
    <row r="30" spans="1:7" x14ac:dyDescent="0.2">
      <c r="A30" s="67" t="str">
        <f>+'331'!B17</f>
        <v>Parzellengröße</v>
      </c>
      <c r="B30" s="60">
        <f>+'331'!C17</f>
        <v>0.1</v>
      </c>
      <c r="C30" s="60" t="str">
        <f>+'331'!C27</f>
        <v>0,1 bis 0,5</v>
      </c>
      <c r="D30" s="11" t="str">
        <f>+'331'!C37</f>
        <v>&gt; 0,5</v>
      </c>
      <c r="E30" s="60" t="str">
        <f>+'331'!C47</f>
        <v>&gt; 0,5</v>
      </c>
      <c r="F30" s="53" t="str">
        <f>+'331'!D26</f>
        <v>%</v>
      </c>
      <c r="G30" s="28"/>
    </row>
    <row r="31" spans="1:7" x14ac:dyDescent="0.2">
      <c r="A31" s="67" t="str">
        <f>+'331'!B18</f>
        <v>Transportentfernung</v>
      </c>
      <c r="B31" s="60" t="str">
        <f>+'331'!C18</f>
        <v xml:space="preserve"> - </v>
      </c>
      <c r="C31" s="60" t="str">
        <f>+'331'!C28</f>
        <v xml:space="preserve"> - </v>
      </c>
      <c r="D31" s="11" t="str">
        <f>+'331'!C38</f>
        <v xml:space="preserve"> - </v>
      </c>
      <c r="E31" s="60" t="str">
        <f>+'331'!C48</f>
        <v xml:space="preserve"> - </v>
      </c>
      <c r="F31" s="53" t="str">
        <f>+'331'!D27</f>
        <v>ha</v>
      </c>
      <c r="G31" s="28"/>
    </row>
    <row r="32" spans="1:7" ht="13.5" thickBot="1" x14ac:dyDescent="0.25">
      <c r="A32" s="68" t="str">
        <f>+'331'!B19</f>
        <v>einseitig</v>
      </c>
      <c r="B32" s="62" t="str">
        <f>+'331'!C19</f>
        <v>nein</v>
      </c>
      <c r="C32" s="62" t="str">
        <f>+'331'!C29</f>
        <v>nein</v>
      </c>
      <c r="D32" s="59" t="str">
        <f>+'331'!C39</f>
        <v>nein</v>
      </c>
      <c r="E32" s="62" t="str">
        <f>+'331'!C49</f>
        <v>nein</v>
      </c>
      <c r="F32" s="107"/>
      <c r="G32" s="30"/>
    </row>
    <row r="33" spans="1:8" s="469" customFormat="1" ht="17.25" customHeight="1" thickBot="1" x14ac:dyDescent="0.25">
      <c r="A33" s="552" t="s">
        <v>124</v>
      </c>
      <c r="B33" s="553">
        <f>+'331'!G10</f>
        <v>206.8</v>
      </c>
      <c r="C33" s="562">
        <f>+'331'!G20</f>
        <v>990.05000000000007</v>
      </c>
      <c r="D33" s="563">
        <f>+'331'!G30</f>
        <v>2200.3520000000003</v>
      </c>
      <c r="E33" s="563">
        <f>+'331'!G40</f>
        <v>4014.2144000000003</v>
      </c>
      <c r="F33" s="564"/>
      <c r="G33" s="565"/>
    </row>
    <row r="34" spans="1:8" s="469" customFormat="1" ht="17.25" customHeight="1" x14ac:dyDescent="0.2">
      <c r="A34" s="566"/>
      <c r="B34" s="556"/>
      <c r="C34" s="558"/>
      <c r="D34" s="559"/>
      <c r="E34" s="559"/>
      <c r="F34" s="560"/>
      <c r="G34" s="480"/>
    </row>
    <row r="35" spans="1:8" ht="13.5" thickBot="1" x14ac:dyDescent="0.25">
      <c r="B35" s="57"/>
    </row>
    <row r="36" spans="1:8" x14ac:dyDescent="0.2">
      <c r="A36" s="69" t="s">
        <v>238</v>
      </c>
      <c r="B36" s="70" t="s">
        <v>195</v>
      </c>
      <c r="C36" s="70" t="s">
        <v>9</v>
      </c>
      <c r="D36" s="71" t="s">
        <v>0</v>
      </c>
      <c r="E36" s="71" t="s">
        <v>5</v>
      </c>
      <c r="F36" s="72"/>
      <c r="G36" s="73"/>
    </row>
    <row r="37" spans="1:8" ht="13.5" thickBot="1" x14ac:dyDescent="0.25">
      <c r="A37" s="74" t="s">
        <v>227</v>
      </c>
      <c r="B37" s="310">
        <f>+B33+B21</f>
        <v>1375.8</v>
      </c>
      <c r="C37" s="310">
        <f>+C33+C21</f>
        <v>2170.6</v>
      </c>
      <c r="D37" s="310">
        <f>+D33+D21</f>
        <v>4033.4770000000003</v>
      </c>
      <c r="E37" s="310">
        <f>+E33+E21</f>
        <v>6696.2644</v>
      </c>
      <c r="F37" s="75"/>
      <c r="G37" s="76"/>
      <c r="H37" s="23"/>
    </row>
    <row r="38" spans="1:8" ht="13.5" thickBot="1" x14ac:dyDescent="0.25">
      <c r="B38" s="23"/>
    </row>
    <row r="39" spans="1:8" ht="26.25" thickBot="1" x14ac:dyDescent="0.25">
      <c r="A39" s="286" t="s">
        <v>245</v>
      </c>
      <c r="B39" s="287" t="s">
        <v>212</v>
      </c>
      <c r="C39" s="287" t="s">
        <v>213</v>
      </c>
      <c r="D39" s="288" t="s">
        <v>214</v>
      </c>
      <c r="E39" s="288" t="s">
        <v>215</v>
      </c>
      <c r="F39" s="289"/>
      <c r="G39" s="73"/>
    </row>
    <row r="40" spans="1:8" ht="12.75" customHeight="1" thickBot="1" x14ac:dyDescent="0.25">
      <c r="A40" s="588">
        <v>0.1</v>
      </c>
      <c r="B40" s="290">
        <f>+A40*B37</f>
        <v>137.58000000000001</v>
      </c>
      <c r="C40" s="290">
        <f>+C37*A40</f>
        <v>217.06</v>
      </c>
      <c r="D40" s="290">
        <f>+D37*A40</f>
        <v>403.34770000000003</v>
      </c>
      <c r="E40" s="290">
        <f>+E37*A40</f>
        <v>669.62644</v>
      </c>
      <c r="F40" s="291"/>
      <c r="G40" s="76"/>
    </row>
    <row r="41" spans="1:8" ht="12.75" customHeight="1" x14ac:dyDescent="0.2"/>
    <row r="42" spans="1:8" ht="12.75" customHeight="1" thickBot="1" x14ac:dyDescent="0.25"/>
    <row r="43" spans="1:8" ht="12.75" customHeight="1" x14ac:dyDescent="0.2">
      <c r="A43" s="292" t="s">
        <v>216</v>
      </c>
      <c r="B43" s="293"/>
      <c r="C43" s="293"/>
      <c r="D43" s="293"/>
      <c r="E43" s="293"/>
      <c r="F43" s="293"/>
      <c r="G43" s="294"/>
    </row>
    <row r="44" spans="1:8" ht="12.75" customHeight="1" x14ac:dyDescent="0.2">
      <c r="A44" s="295"/>
      <c r="B44" s="1"/>
      <c r="C44" s="1"/>
      <c r="D44" s="1"/>
      <c r="E44" s="1"/>
      <c r="F44" s="1"/>
      <c r="G44" s="296"/>
    </row>
    <row r="45" spans="1:8" ht="12.75" customHeight="1" thickBot="1" x14ac:dyDescent="0.25">
      <c r="A45" s="297" t="s">
        <v>217</v>
      </c>
      <c r="B45" s="298" t="s">
        <v>218</v>
      </c>
      <c r="C45" s="298" t="s">
        <v>219</v>
      </c>
      <c r="D45" s="298" t="s">
        <v>220</v>
      </c>
      <c r="E45" s="298" t="s">
        <v>221</v>
      </c>
      <c r="F45" s="1"/>
      <c r="G45" s="296"/>
    </row>
    <row r="46" spans="1:8" ht="12.75" customHeight="1" x14ac:dyDescent="0.2">
      <c r="A46" s="299" t="s">
        <v>222</v>
      </c>
      <c r="B46" s="581">
        <v>1</v>
      </c>
      <c r="C46" s="589" t="s">
        <v>211</v>
      </c>
      <c r="D46" s="311">
        <f>IF(C46=B11,B21,IF(C46=C11,C21,IF(C46=D11,D21,IF(C46=E11,E21,"Fehler"))))</f>
        <v>1169</v>
      </c>
      <c r="E46" s="311">
        <f>+D46*B46</f>
        <v>1169</v>
      </c>
      <c r="F46" s="1"/>
      <c r="G46" s="296"/>
    </row>
    <row r="47" spans="1:8" ht="12.75" customHeight="1" thickBot="1" x14ac:dyDescent="0.25">
      <c r="A47" s="297" t="s">
        <v>217</v>
      </c>
      <c r="B47" s="298" t="s">
        <v>218</v>
      </c>
      <c r="C47" s="298" t="s">
        <v>219</v>
      </c>
      <c r="D47" s="312" t="s">
        <v>220</v>
      </c>
      <c r="E47" s="312" t="s">
        <v>224</v>
      </c>
      <c r="F47" s="1"/>
      <c r="G47" s="296"/>
    </row>
    <row r="48" spans="1:8" ht="12.75" customHeight="1" x14ac:dyDescent="0.2">
      <c r="A48" s="299" t="s">
        <v>96</v>
      </c>
      <c r="B48" s="581">
        <v>1</v>
      </c>
      <c r="C48" s="589" t="s">
        <v>211</v>
      </c>
      <c r="D48" s="311">
        <f>IF(C48=B23,B33,IF(C48=C23,C33,IF(C48=D23,D33,IF(C48=E23,E33,"Fehler"))))</f>
        <v>206.8</v>
      </c>
      <c r="E48" s="311">
        <f>+D48*B48</f>
        <v>206.8</v>
      </c>
      <c r="F48" s="1"/>
      <c r="G48" s="296"/>
    </row>
    <row r="49" spans="1:14" ht="12.75" customHeight="1" thickBot="1" x14ac:dyDescent="0.25">
      <c r="A49" s="300"/>
      <c r="B49" s="301"/>
      <c r="C49" s="301"/>
      <c r="D49" s="301"/>
      <c r="E49" s="301"/>
      <c r="F49" s="301"/>
      <c r="G49" s="302"/>
    </row>
    <row r="50" spans="1:14" ht="28.5" customHeight="1" thickBot="1" x14ac:dyDescent="0.25">
      <c r="A50" s="286" t="s">
        <v>245</v>
      </c>
      <c r="B50" s="1"/>
      <c r="C50" s="303" t="s">
        <v>225</v>
      </c>
      <c r="D50" s="304"/>
      <c r="E50" s="567">
        <f>+E46+E48</f>
        <v>1375.8</v>
      </c>
      <c r="F50" s="1"/>
      <c r="G50" s="296"/>
    </row>
    <row r="51" spans="1:14" ht="13.5" thickBot="1" x14ac:dyDescent="0.25">
      <c r="A51" s="588">
        <v>0.1</v>
      </c>
      <c r="B51" s="301"/>
      <c r="C51" s="305" t="s">
        <v>223</v>
      </c>
      <c r="D51" s="301"/>
      <c r="E51" s="306">
        <f>+E50*A51</f>
        <v>137.58000000000001</v>
      </c>
      <c r="F51" s="301"/>
      <c r="G51" s="302"/>
    </row>
    <row r="54" spans="1:14" x14ac:dyDescent="0.2">
      <c r="A54" s="398"/>
      <c r="B54" s="399"/>
      <c r="C54" s="399"/>
      <c r="D54" s="399"/>
      <c r="E54" s="399"/>
      <c r="F54" s="399"/>
      <c r="G54" s="399"/>
      <c r="H54" s="1"/>
      <c r="I54" s="1"/>
      <c r="J54" s="1"/>
      <c r="K54" s="1"/>
      <c r="L54" s="1"/>
      <c r="M54" s="1"/>
      <c r="N54" s="1"/>
    </row>
    <row r="55" spans="1:14" ht="17.25" customHeight="1" x14ac:dyDescent="0.2">
      <c r="A55" s="400" t="s">
        <v>268</v>
      </c>
      <c r="G55" s="403" t="s">
        <v>329</v>
      </c>
      <c r="H55" s="1"/>
      <c r="I55" s="1"/>
      <c r="J55" s="1"/>
      <c r="K55" s="1"/>
      <c r="L55" s="1"/>
      <c r="M55" s="1"/>
      <c r="N55" s="573"/>
    </row>
  </sheetData>
  <sheetProtection sheet="1" objects="1" scenarios="1" selectLockedCells="1"/>
  <customSheetViews>
    <customSheetView guid="{65EF9215-EE98-4BC7-92F8-80F4834EAD5F}" showGridLines="0" showRowCol="0">
      <selection activeCell="A40" sqref="A40"/>
      <pageMargins left="0.7" right="0.7" top="0.78740157499999996" bottom="0.78740157499999996" header="0.3" footer="0.3"/>
      <pageSetup paperSize="9" orientation="portrait" horizontalDpi="0" verticalDpi="0" r:id="rId1"/>
    </customSheetView>
    <customSheetView guid="{A22E7959-72C9-4118-8518-4EEC3C21A68F}" showGridLines="0" showRowCol="0">
      <selection activeCell="A40" sqref="A40"/>
      <pageMargins left="0.7" right="0.7" top="0.78740157499999996" bottom="0.78740157499999996" header="0.3" footer="0.3"/>
      <pageSetup paperSize="9" orientation="portrait" horizontalDpi="0" verticalDpi="0" r:id="rId2"/>
    </customSheetView>
  </customSheetViews>
  <mergeCells count="2">
    <mergeCell ref="B10:E10"/>
    <mergeCell ref="B22:E22"/>
  </mergeCells>
  <conditionalFormatting sqref="B11">
    <cfRule type="cellIs" dxfId="15" priority="20" stopIfTrue="1" operator="equal">
      <formula>$B$11</formula>
    </cfRule>
  </conditionalFormatting>
  <conditionalFormatting sqref="C11">
    <cfRule type="cellIs" dxfId="14" priority="19" stopIfTrue="1" operator="equal">
      <formula>$C$11</formula>
    </cfRule>
  </conditionalFormatting>
  <conditionalFormatting sqref="D11">
    <cfRule type="cellIs" dxfId="13" priority="18" stopIfTrue="1" operator="equal">
      <formula>$D$11</formula>
    </cfRule>
  </conditionalFormatting>
  <conditionalFormatting sqref="E11">
    <cfRule type="cellIs" dxfId="12" priority="17" stopIfTrue="1" operator="equal">
      <formula>$E$11</formula>
    </cfRule>
  </conditionalFormatting>
  <conditionalFormatting sqref="B23">
    <cfRule type="cellIs" dxfId="11" priority="16" stopIfTrue="1" operator="equal">
      <formula>$B$23</formula>
    </cfRule>
  </conditionalFormatting>
  <conditionalFormatting sqref="C23">
    <cfRule type="cellIs" dxfId="10" priority="15" stopIfTrue="1" operator="equal">
      <formula>$C$23</formula>
    </cfRule>
  </conditionalFormatting>
  <conditionalFormatting sqref="D23">
    <cfRule type="cellIs" dxfId="9" priority="14" stopIfTrue="1" operator="equal">
      <formula>$D$23</formula>
    </cfRule>
  </conditionalFormatting>
  <conditionalFormatting sqref="E23">
    <cfRule type="cellIs" dxfId="8" priority="13" stopIfTrue="1" operator="equal">
      <formula>$E$23</formula>
    </cfRule>
  </conditionalFormatting>
  <conditionalFormatting sqref="C46">
    <cfRule type="cellIs" dxfId="7" priority="9" stopIfTrue="1" operator="equal">
      <formula>$E$11</formula>
    </cfRule>
    <cfRule type="cellIs" dxfId="6" priority="10" stopIfTrue="1" operator="equal">
      <formula>$D$11</formula>
    </cfRule>
    <cfRule type="cellIs" dxfId="5" priority="11" stopIfTrue="1" operator="equal">
      <formula>$C$11</formula>
    </cfRule>
    <cfRule type="cellIs" dxfId="4" priority="12" stopIfTrue="1" operator="equal">
      <formula>$B$11</formula>
    </cfRule>
  </conditionalFormatting>
  <conditionalFormatting sqref="C48">
    <cfRule type="cellIs" dxfId="3" priority="1" stopIfTrue="1" operator="equal">
      <formula>$E$23</formula>
    </cfRule>
    <cfRule type="cellIs" dxfId="2" priority="2" stopIfTrue="1" operator="equal">
      <formula>$D$23</formula>
    </cfRule>
    <cfRule type="cellIs" dxfId="1" priority="3" stopIfTrue="1" operator="equal">
      <formula>$C$23</formula>
    </cfRule>
    <cfRule type="cellIs" dxfId="0" priority="4" stopIfTrue="1" operator="equal">
      <formula>$B$23</formula>
    </cfRule>
  </conditionalFormatting>
  <dataValidations count="1">
    <dataValidation type="list" allowBlank="1" showInputMessage="1" showErrorMessage="1" sqref="C46 C48" xr:uid="{00000000-0002-0000-0900-000000000000}">
      <formula1>$B$11:$E$11</formula1>
    </dataValidation>
  </dataValidations>
  <pageMargins left="0.7" right="0.7" top="0.78740157499999996" bottom="0.78740157499999996" header="0.3" footer="0.3"/>
  <pageSetup paperSize="9" orientation="portrait" horizontalDpi="0" verticalDpi="0" r:id="rId3"/>
  <ignoredErrors>
    <ignoredError sqref="G10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6">
    <tabColor rgb="FFFFFF00"/>
  </sheetPr>
  <dimension ref="A1:N27"/>
  <sheetViews>
    <sheetView showGridLines="0" showRowColHeaders="0" tabSelected="1" workbookViewId="0">
      <selection activeCell="A23" sqref="A23"/>
    </sheetView>
  </sheetViews>
  <sheetFormatPr baseColWidth="10" defaultRowHeight="12.75" x14ac:dyDescent="0.2"/>
  <cols>
    <col min="1" max="1" width="22.28515625" customWidth="1"/>
    <col min="2" max="5" width="20.140625" customWidth="1"/>
    <col min="6" max="7" width="6.28515625" customWidth="1"/>
  </cols>
  <sheetData>
    <row r="1" spans="1:8" x14ac:dyDescent="0.2">
      <c r="A1" s="223" t="s">
        <v>239</v>
      </c>
      <c r="B1" s="285"/>
      <c r="C1" s="224"/>
      <c r="D1" s="224"/>
      <c r="E1" s="224"/>
      <c r="F1" s="225" t="s">
        <v>1</v>
      </c>
      <c r="G1" s="226"/>
    </row>
    <row r="2" spans="1:8" x14ac:dyDescent="0.2">
      <c r="A2" s="227"/>
      <c r="B2" s="189"/>
      <c r="C2" s="228"/>
      <c r="D2" s="228"/>
      <c r="E2" s="228"/>
      <c r="F2" s="228"/>
      <c r="G2" s="229"/>
    </row>
    <row r="3" spans="1:8" x14ac:dyDescent="0.2">
      <c r="A3" s="230" t="s">
        <v>94</v>
      </c>
      <c r="B3" s="621" t="s">
        <v>138</v>
      </c>
      <c r="C3" s="632"/>
      <c r="D3" s="632"/>
      <c r="E3" s="632"/>
      <c r="F3" s="632"/>
      <c r="G3" s="229"/>
      <c r="H3" s="23"/>
    </row>
    <row r="4" spans="1:8" x14ac:dyDescent="0.2">
      <c r="A4" s="185"/>
      <c r="B4" s="188" t="s">
        <v>230</v>
      </c>
      <c r="C4" s="188"/>
      <c r="D4" s="189"/>
      <c r="E4" s="189"/>
      <c r="F4" s="189"/>
      <c r="G4" s="231"/>
    </row>
    <row r="5" spans="1:8" x14ac:dyDescent="0.2">
      <c r="A5" s="232"/>
      <c r="B5" s="149"/>
      <c r="C5" s="233"/>
      <c r="D5" s="194"/>
      <c r="E5" s="194"/>
      <c r="F5" s="195"/>
      <c r="G5" s="234"/>
    </row>
    <row r="6" spans="1:8" x14ac:dyDescent="0.2">
      <c r="A6" s="2"/>
      <c r="B6" s="2"/>
      <c r="C6" s="2"/>
      <c r="D6" s="2"/>
      <c r="E6" s="2"/>
      <c r="F6" s="2"/>
      <c r="G6" s="2"/>
    </row>
    <row r="7" spans="1:8" ht="13.5" thickBot="1" x14ac:dyDescent="0.25">
      <c r="A7" s="2"/>
      <c r="B7" s="2"/>
      <c r="C7" s="2"/>
      <c r="D7" s="2"/>
      <c r="E7" s="2"/>
      <c r="F7" s="2"/>
      <c r="G7" s="2"/>
    </row>
    <row r="8" spans="1:8" x14ac:dyDescent="0.2">
      <c r="A8" s="242" t="s">
        <v>94</v>
      </c>
      <c r="B8" s="626" t="s">
        <v>138</v>
      </c>
      <c r="C8" s="625"/>
      <c r="D8" s="625"/>
      <c r="E8" s="625"/>
      <c r="F8" s="222"/>
      <c r="G8" s="243" t="s">
        <v>231</v>
      </c>
    </row>
    <row r="9" spans="1:8" x14ac:dyDescent="0.2">
      <c r="A9" s="64"/>
      <c r="B9" s="535" t="s">
        <v>211</v>
      </c>
      <c r="C9" s="536" t="s">
        <v>9</v>
      </c>
      <c r="D9" s="537" t="s">
        <v>0</v>
      </c>
      <c r="E9" s="538" t="s">
        <v>5</v>
      </c>
      <c r="F9" s="63"/>
      <c r="G9" s="65"/>
    </row>
    <row r="10" spans="1:8" x14ac:dyDescent="0.2">
      <c r="A10" s="315" t="str">
        <f>+'611'!B14</f>
        <v>Hangneigung</v>
      </c>
      <c r="B10" s="313" t="str">
        <f>+'611'!C14</f>
        <v xml:space="preserve"> -</v>
      </c>
      <c r="C10" s="313" t="str">
        <f>+'611'!C22</f>
        <v xml:space="preserve"> -</v>
      </c>
      <c r="D10" s="314" t="str">
        <f>+'611'!C30</f>
        <v xml:space="preserve"> -</v>
      </c>
      <c r="E10" s="313" t="str">
        <f>+'611'!C38</f>
        <v>ab 45</v>
      </c>
      <c r="F10" s="316" t="str">
        <f>+'112'!D22</f>
        <v>%</v>
      </c>
      <c r="G10" s="317"/>
    </row>
    <row r="11" spans="1:8" x14ac:dyDescent="0.2">
      <c r="A11" s="318" t="str">
        <f>+'611'!B15</f>
        <v>Parzellengröße</v>
      </c>
      <c r="B11" s="60" t="str">
        <f>+'611'!C15</f>
        <v>bis 1,0</v>
      </c>
      <c r="C11" s="60" t="str">
        <f>+'611'!C23</f>
        <v>bis 1,0</v>
      </c>
      <c r="D11" s="11" t="str">
        <f>+'611'!C31</f>
        <v>0,1 bis 0,5</v>
      </c>
      <c r="E11" s="60" t="str">
        <f>+'611'!C39</f>
        <v>0,1 bis 0,5</v>
      </c>
      <c r="F11" s="19" t="s">
        <v>50</v>
      </c>
      <c r="G11" s="319"/>
    </row>
    <row r="12" spans="1:8" x14ac:dyDescent="0.2">
      <c r="A12" s="318" t="str">
        <f>+'611'!B16</f>
        <v>Entnahmemenge</v>
      </c>
      <c r="B12" s="60">
        <f>+'611'!C16</f>
        <v>30</v>
      </c>
      <c r="C12" s="60">
        <f>+'611'!C24</f>
        <v>30</v>
      </c>
      <c r="D12" s="11">
        <f>+'611'!C32</f>
        <v>30</v>
      </c>
      <c r="E12" s="60">
        <f>+'611'!C40</f>
        <v>30</v>
      </c>
      <c r="F12" s="19" t="s">
        <v>4</v>
      </c>
      <c r="G12" s="319"/>
    </row>
    <row r="13" spans="1:8" x14ac:dyDescent="0.2">
      <c r="A13" s="318" t="str">
        <f>+'611'!B17</f>
        <v>Bodengruppe</v>
      </c>
      <c r="B13" s="60" t="str">
        <f>+'611'!C17</f>
        <v xml:space="preserve"> -</v>
      </c>
      <c r="C13" s="60" t="str">
        <f>+'611'!C25</f>
        <v xml:space="preserve"> -</v>
      </c>
      <c r="D13" s="11" t="str">
        <f>+'611'!C33</f>
        <v xml:space="preserve"> -</v>
      </c>
      <c r="E13" s="60" t="str">
        <f>+'611'!C41</f>
        <v xml:space="preserve"> -</v>
      </c>
      <c r="F13" s="19"/>
      <c r="G13" s="319"/>
    </row>
    <row r="14" spans="1:8" x14ac:dyDescent="0.2">
      <c r="A14" s="318" t="str">
        <f>+'611'!B18</f>
        <v>Gehölzdichte</v>
      </c>
      <c r="B14" s="60" t="str">
        <f>+'611'!C18</f>
        <v xml:space="preserve"> -</v>
      </c>
      <c r="C14" s="60" t="str">
        <f>+'611'!C26</f>
        <v xml:space="preserve"> -</v>
      </c>
      <c r="D14" s="11" t="str">
        <f>+'611'!C34</f>
        <v xml:space="preserve"> -</v>
      </c>
      <c r="E14" s="60" t="str">
        <f>+'611'!C42</f>
        <v xml:space="preserve"> -</v>
      </c>
      <c r="F14" s="19"/>
      <c r="G14" s="319"/>
    </row>
    <row r="15" spans="1:8" x14ac:dyDescent="0.2">
      <c r="A15" s="318" t="str">
        <f>+'611'!B19</f>
        <v>Gehölzzusammensetzung</v>
      </c>
      <c r="B15" s="60" t="str">
        <f>+'611'!C19</f>
        <v xml:space="preserve"> -</v>
      </c>
      <c r="C15" s="60" t="str">
        <f>+'611'!C27</f>
        <v xml:space="preserve"> -</v>
      </c>
      <c r="D15" s="11" t="str">
        <f>+'611'!C35</f>
        <v xml:space="preserve"> -</v>
      </c>
      <c r="E15" s="60" t="str">
        <f>+'611'!C43</f>
        <v xml:space="preserve"> -</v>
      </c>
      <c r="F15" s="19" t="str">
        <f>+'112'!D27</f>
        <v>%</v>
      </c>
      <c r="G15" s="319"/>
    </row>
    <row r="16" spans="1:8" x14ac:dyDescent="0.2">
      <c r="A16" s="320" t="str">
        <f>+'611'!B20</f>
        <v>Transport Schnittgut</v>
      </c>
      <c r="B16" s="61" t="str">
        <f>+'611'!C20</f>
        <v xml:space="preserve"> -</v>
      </c>
      <c r="C16" s="61" t="str">
        <f>+'611'!C28</f>
        <v xml:space="preserve"> -</v>
      </c>
      <c r="D16" s="56" t="str">
        <f>+'611'!C36</f>
        <v xml:space="preserve"> -</v>
      </c>
      <c r="E16" s="61" t="str">
        <f>+'611'!C44</f>
        <v xml:space="preserve"> -</v>
      </c>
      <c r="F16" s="20" t="str">
        <f>+'112'!D28</f>
        <v>ha</v>
      </c>
      <c r="G16" s="321"/>
    </row>
    <row r="17" spans="1:14" ht="13.5" thickBot="1" x14ac:dyDescent="0.25">
      <c r="A17" s="78" t="s">
        <v>124</v>
      </c>
      <c r="B17" s="77">
        <f>+'611'!G13</f>
        <v>455.8</v>
      </c>
      <c r="C17" s="77">
        <f>+'611'!G21</f>
        <v>455.8</v>
      </c>
      <c r="D17" s="77">
        <f>+'611'!G29</f>
        <v>840.81999999999994</v>
      </c>
      <c r="E17" s="77">
        <f>+'611'!G37</f>
        <v>1165.9479999999999</v>
      </c>
      <c r="F17" s="77"/>
      <c r="G17" s="37"/>
    </row>
    <row r="18" spans="1:14" ht="13.5" thickBot="1" x14ac:dyDescent="0.25">
      <c r="B18" s="57"/>
    </row>
    <row r="19" spans="1:14" x14ac:dyDescent="0.2">
      <c r="A19" s="69" t="s">
        <v>238</v>
      </c>
      <c r="B19" s="70" t="s">
        <v>195</v>
      </c>
      <c r="C19" s="70" t="s">
        <v>9</v>
      </c>
      <c r="D19" s="71" t="s">
        <v>0</v>
      </c>
      <c r="E19" s="71" t="s">
        <v>5</v>
      </c>
      <c r="F19" s="72"/>
      <c r="G19" s="73"/>
    </row>
    <row r="20" spans="1:14" ht="13.5" thickBot="1" x14ac:dyDescent="0.25">
      <c r="A20" s="74" t="s">
        <v>240</v>
      </c>
      <c r="B20" s="310">
        <f>+B17</f>
        <v>455.8</v>
      </c>
      <c r="C20" s="310">
        <f>+C17</f>
        <v>455.8</v>
      </c>
      <c r="D20" s="310">
        <f>+D17</f>
        <v>840.81999999999994</v>
      </c>
      <c r="E20" s="310">
        <f>+E17</f>
        <v>1165.9479999999999</v>
      </c>
      <c r="F20" s="75"/>
      <c r="G20" s="76"/>
    </row>
    <row r="21" spans="1:14" ht="13.5" thickBot="1" x14ac:dyDescent="0.25">
      <c r="A21" s="23"/>
      <c r="B21" s="23"/>
    </row>
    <row r="22" spans="1:14" ht="26.25" thickBot="1" x14ac:dyDescent="0.25">
      <c r="A22" s="286" t="s">
        <v>245</v>
      </c>
      <c r="B22" s="287" t="s">
        <v>212</v>
      </c>
      <c r="C22" s="287" t="s">
        <v>213</v>
      </c>
      <c r="D22" s="288" t="s">
        <v>214</v>
      </c>
      <c r="E22" s="288" t="s">
        <v>215</v>
      </c>
      <c r="F22" s="289"/>
      <c r="G22" s="73"/>
    </row>
    <row r="23" spans="1:14" ht="12.75" customHeight="1" thickBot="1" x14ac:dyDescent="0.25">
      <c r="A23" s="588">
        <v>1</v>
      </c>
      <c r="B23" s="290">
        <f>+A23*B20</f>
        <v>455.8</v>
      </c>
      <c r="C23" s="290">
        <f>+C20*A23</f>
        <v>455.8</v>
      </c>
      <c r="D23" s="290">
        <f>+D20*A23</f>
        <v>840.81999999999994</v>
      </c>
      <c r="E23" s="290">
        <f>+E20*A23</f>
        <v>1165.9479999999999</v>
      </c>
      <c r="F23" s="291"/>
      <c r="G23" s="76"/>
    </row>
    <row r="24" spans="1:14" ht="12.75" customHeight="1" x14ac:dyDescent="0.2"/>
    <row r="26" spans="1:14" x14ac:dyDescent="0.2">
      <c r="A26" s="398"/>
      <c r="B26" s="399"/>
      <c r="C26" s="399"/>
      <c r="D26" s="399"/>
      <c r="E26" s="399"/>
      <c r="F26" s="399"/>
      <c r="G26" s="399"/>
      <c r="H26" s="1"/>
      <c r="I26" s="1"/>
      <c r="J26" s="1"/>
      <c r="K26" s="1"/>
      <c r="L26" s="1"/>
      <c r="M26" s="1"/>
      <c r="N26" s="1"/>
    </row>
    <row r="27" spans="1:14" ht="17.25" customHeight="1" x14ac:dyDescent="0.2">
      <c r="A27" s="400" t="s">
        <v>268</v>
      </c>
      <c r="G27" s="403" t="s">
        <v>329</v>
      </c>
      <c r="H27" s="1"/>
      <c r="I27" s="1"/>
      <c r="J27" s="1"/>
      <c r="K27" s="1"/>
      <c r="L27" s="1"/>
      <c r="M27" s="1"/>
      <c r="N27" s="573"/>
    </row>
  </sheetData>
  <sheetProtection algorithmName="SHA-512" hashValue="vxsmZYRJ6pHaDVQaAO2C7jA+EiZjoU/mSntyTkprHow4B8p2wO0S/RDf0X0Wa70ItKjsao48IXmmP6Yj7oafBA==" saltValue="/JnmbF1rvu4Ol7ve5TQg4w==" spinCount="100000" sheet="1" objects="1" scenarios="1" selectLockedCells="1"/>
  <customSheetViews>
    <customSheetView guid="{65EF9215-EE98-4BC7-92F8-80F4834EAD5F}" showGridLines="0" showRowCol="0">
      <selection activeCell="A23" sqref="A23"/>
      <pageMargins left="0.7" right="0.7" top="0.78740157499999996" bottom="0.78740157499999996" header="0.3" footer="0.3"/>
      <pageSetup paperSize="9" orientation="portrait" horizontalDpi="0" verticalDpi="0" r:id="rId1"/>
    </customSheetView>
    <customSheetView guid="{A22E7959-72C9-4118-8518-4EEC3C21A68F}" showGridLines="0" showRowCol="0">
      <selection activeCell="A23" sqref="A23"/>
      <pageMargins left="0.7" right="0.7" top="0.78740157499999996" bottom="0.78740157499999996" header="0.3" footer="0.3"/>
      <pageSetup paperSize="9" orientation="portrait" horizontalDpi="0" verticalDpi="0" r:id="rId2"/>
    </customSheetView>
  </customSheetViews>
  <mergeCells count="2">
    <mergeCell ref="B8:E8"/>
    <mergeCell ref="B3:F3"/>
  </mergeCells>
  <pageMargins left="0.7" right="0.7" top="0.78740157499999996" bottom="0.78740157499999996" header="0.3" footer="0.3"/>
  <pageSetup paperSize="9" orientation="portrait" horizontalDpi="0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tabColor rgb="FFFFFF00"/>
  </sheetPr>
  <dimension ref="A1:N27"/>
  <sheetViews>
    <sheetView showGridLines="0" showRowColHeaders="0" workbookViewId="0">
      <selection activeCell="A23" sqref="A23"/>
    </sheetView>
  </sheetViews>
  <sheetFormatPr baseColWidth="10" defaultRowHeight="12.75" x14ac:dyDescent="0.2"/>
  <cols>
    <col min="1" max="1" width="22.28515625" customWidth="1"/>
    <col min="2" max="5" width="20.140625" customWidth="1"/>
    <col min="6" max="7" width="6.28515625" customWidth="1"/>
  </cols>
  <sheetData>
    <row r="1" spans="1:8" x14ac:dyDescent="0.2">
      <c r="A1" s="223" t="s">
        <v>228</v>
      </c>
      <c r="B1" s="285"/>
      <c r="C1" s="224"/>
      <c r="D1" s="224"/>
      <c r="E1" s="224"/>
      <c r="F1" s="225" t="s">
        <v>1</v>
      </c>
      <c r="G1" s="226"/>
    </row>
    <row r="2" spans="1:8" x14ac:dyDescent="0.2">
      <c r="A2" s="227"/>
      <c r="B2" s="189"/>
      <c r="C2" s="228"/>
      <c r="D2" s="228"/>
      <c r="E2" s="228"/>
      <c r="F2" s="228"/>
      <c r="G2" s="229"/>
    </row>
    <row r="3" spans="1:8" ht="12.75" customHeight="1" x14ac:dyDescent="0.2">
      <c r="A3" s="230" t="s">
        <v>94</v>
      </c>
      <c r="B3" s="621" t="s">
        <v>120</v>
      </c>
      <c r="C3" s="632"/>
      <c r="D3" s="632"/>
      <c r="E3" s="632"/>
      <c r="F3" s="632"/>
      <c r="G3" s="229"/>
      <c r="H3" s="23"/>
    </row>
    <row r="4" spans="1:8" x14ac:dyDescent="0.2">
      <c r="A4" s="185"/>
      <c r="B4" s="188" t="s">
        <v>118</v>
      </c>
      <c r="C4" s="188"/>
      <c r="D4" s="189"/>
      <c r="E4" s="189"/>
      <c r="F4" s="189"/>
      <c r="G4" s="231"/>
    </row>
    <row r="5" spans="1:8" x14ac:dyDescent="0.2">
      <c r="A5" s="232"/>
      <c r="B5" s="149"/>
      <c r="C5" s="233"/>
      <c r="D5" s="194"/>
      <c r="E5" s="194"/>
      <c r="F5" s="195"/>
      <c r="G5" s="234"/>
    </row>
    <row r="6" spans="1:8" x14ac:dyDescent="0.2">
      <c r="A6" s="2"/>
      <c r="B6" s="2"/>
      <c r="C6" s="2"/>
      <c r="D6" s="2"/>
      <c r="E6" s="2"/>
      <c r="F6" s="2"/>
      <c r="G6" s="2"/>
    </row>
    <row r="7" spans="1:8" ht="13.5" thickBot="1" x14ac:dyDescent="0.25">
      <c r="A7" s="2"/>
      <c r="B7" s="2"/>
      <c r="C7" s="2"/>
      <c r="D7" s="2"/>
      <c r="E7" s="2"/>
      <c r="F7" s="2"/>
      <c r="G7" s="2"/>
    </row>
    <row r="8" spans="1:8" x14ac:dyDescent="0.2">
      <c r="A8" s="242" t="s">
        <v>94</v>
      </c>
      <c r="B8" s="626" t="s">
        <v>120</v>
      </c>
      <c r="C8" s="625"/>
      <c r="D8" s="625"/>
      <c r="E8" s="625"/>
      <c r="F8" s="222"/>
      <c r="G8" s="243" t="s">
        <v>119</v>
      </c>
    </row>
    <row r="9" spans="1:8" x14ac:dyDescent="0.2">
      <c r="A9" s="64"/>
      <c r="B9" s="535" t="s">
        <v>211</v>
      </c>
      <c r="C9" s="536" t="s">
        <v>9</v>
      </c>
      <c r="D9" s="537" t="s">
        <v>0</v>
      </c>
      <c r="E9" s="538" t="s">
        <v>5</v>
      </c>
      <c r="F9" s="63"/>
      <c r="G9" s="65"/>
    </row>
    <row r="10" spans="1:8" x14ac:dyDescent="0.2">
      <c r="A10" s="325" t="str">
        <f>+'711'!B23</f>
        <v>Hangneigung</v>
      </c>
      <c r="B10" s="322" t="str">
        <f>+'711'!C23</f>
        <v xml:space="preserve"> -</v>
      </c>
      <c r="C10" s="313" t="str">
        <f>+'711'!C31</f>
        <v xml:space="preserve"> -</v>
      </c>
      <c r="D10" s="314" t="str">
        <f>+'711'!C39</f>
        <v xml:space="preserve"> -</v>
      </c>
      <c r="E10" s="313" t="str">
        <f>+'711'!C47</f>
        <v xml:space="preserve"> -</v>
      </c>
      <c r="F10" s="316" t="str">
        <f>+'112'!D22</f>
        <v>%</v>
      </c>
      <c r="G10" s="317"/>
    </row>
    <row r="11" spans="1:8" x14ac:dyDescent="0.2">
      <c r="A11" s="326" t="str">
        <f>+'711'!B24</f>
        <v>Parzellengröße</v>
      </c>
      <c r="B11" s="323" t="str">
        <f>+'611'!C15</f>
        <v>bis 1,0</v>
      </c>
      <c r="C11" s="60" t="str">
        <f>+'611'!C23</f>
        <v>bis 1,0</v>
      </c>
      <c r="D11" s="11" t="str">
        <f>+'611'!C31</f>
        <v>0,1 bis 0,5</v>
      </c>
      <c r="E11" s="60" t="str">
        <f>+'611'!C39</f>
        <v>0,1 bis 0,5</v>
      </c>
      <c r="F11" s="19" t="s">
        <v>50</v>
      </c>
      <c r="G11" s="319"/>
    </row>
    <row r="12" spans="1:8" x14ac:dyDescent="0.2">
      <c r="A12" s="326" t="str">
        <f>+'711'!B25</f>
        <v xml:space="preserve">Menge </v>
      </c>
      <c r="B12" s="323">
        <f>+'611'!C16</f>
        <v>30</v>
      </c>
      <c r="C12" s="60">
        <f>+'611'!C24</f>
        <v>30</v>
      </c>
      <c r="D12" s="11">
        <f>+'611'!C32</f>
        <v>30</v>
      </c>
      <c r="E12" s="60">
        <f>+'611'!C40</f>
        <v>30</v>
      </c>
      <c r="F12" s="19" t="s">
        <v>4</v>
      </c>
      <c r="G12" s="319"/>
    </row>
    <row r="13" spans="1:8" x14ac:dyDescent="0.2">
      <c r="A13" s="326" t="str">
        <f>+'711'!B26</f>
        <v>Bodengruppe</v>
      </c>
      <c r="B13" s="323" t="str">
        <f>+'611'!C17</f>
        <v xml:space="preserve"> -</v>
      </c>
      <c r="C13" s="60" t="str">
        <f>+'611'!C25</f>
        <v xml:space="preserve"> -</v>
      </c>
      <c r="D13" s="11" t="str">
        <f>+'611'!C33</f>
        <v xml:space="preserve"> -</v>
      </c>
      <c r="E13" s="60" t="str">
        <f>+'611'!C41</f>
        <v xml:space="preserve"> -</v>
      </c>
      <c r="F13" s="19"/>
      <c r="G13" s="319"/>
    </row>
    <row r="14" spans="1:8" x14ac:dyDescent="0.2">
      <c r="A14" s="326" t="str">
        <f>+'711'!B27</f>
        <v>Ladevolumen</v>
      </c>
      <c r="B14" s="323" t="str">
        <f>+'611'!C18</f>
        <v xml:space="preserve"> -</v>
      </c>
      <c r="C14" s="60" t="str">
        <f>+'611'!C26</f>
        <v xml:space="preserve"> -</v>
      </c>
      <c r="D14" s="11" t="str">
        <f>+'611'!C34</f>
        <v xml:space="preserve"> -</v>
      </c>
      <c r="E14" s="60" t="str">
        <f>+'611'!C42</f>
        <v xml:space="preserve"> -</v>
      </c>
      <c r="F14" s="19"/>
      <c r="G14" s="319"/>
    </row>
    <row r="15" spans="1:8" x14ac:dyDescent="0.2">
      <c r="A15" s="326" t="str">
        <f>+'711'!B28</f>
        <v>Gehölzzusammensetzung</v>
      </c>
      <c r="B15" s="323" t="str">
        <f>+'611'!C19</f>
        <v xml:space="preserve"> -</v>
      </c>
      <c r="C15" s="60" t="str">
        <f>+'611'!C27</f>
        <v xml:space="preserve"> -</v>
      </c>
      <c r="D15" s="11" t="str">
        <f>+'611'!C35</f>
        <v xml:space="preserve"> -</v>
      </c>
      <c r="E15" s="60" t="str">
        <f>+'611'!C43</f>
        <v xml:space="preserve"> -</v>
      </c>
      <c r="F15" s="19" t="str">
        <f>+'112'!D27</f>
        <v>%</v>
      </c>
      <c r="G15" s="319"/>
    </row>
    <row r="16" spans="1:8" x14ac:dyDescent="0.2">
      <c r="A16" s="327" t="str">
        <f>+'711'!B29</f>
        <v>Transportentfernung</v>
      </c>
      <c r="B16" s="324" t="str">
        <f>+'611'!C20</f>
        <v xml:space="preserve"> -</v>
      </c>
      <c r="C16" s="61" t="str">
        <f>+'611'!C28</f>
        <v xml:space="preserve"> -</v>
      </c>
      <c r="D16" s="56" t="str">
        <f>+'611'!C36</f>
        <v xml:space="preserve"> -</v>
      </c>
      <c r="E16" s="61" t="str">
        <f>+'611'!C44</f>
        <v xml:space="preserve"> -</v>
      </c>
      <c r="F16" s="20" t="str">
        <f>+'112'!D28</f>
        <v>ha</v>
      </c>
      <c r="G16" s="321"/>
    </row>
    <row r="17" spans="1:14" ht="13.5" thickBot="1" x14ac:dyDescent="0.25">
      <c r="A17" s="78" t="s">
        <v>101</v>
      </c>
      <c r="B17" s="77">
        <f>+'711'!G22</f>
        <v>23.436999999999998</v>
      </c>
      <c r="C17" s="77">
        <f>+'711'!G30</f>
        <v>25.7807</v>
      </c>
      <c r="D17" s="77">
        <f>+'711'!G38</f>
        <v>36.561720000000001</v>
      </c>
      <c r="E17" s="77">
        <f>+'711'!G46</f>
        <v>47.530236000000002</v>
      </c>
      <c r="F17" s="613" t="s">
        <v>123</v>
      </c>
      <c r="G17" s="37"/>
    </row>
    <row r="18" spans="1:14" ht="13.5" thickBot="1" x14ac:dyDescent="0.25">
      <c r="B18" s="57"/>
    </row>
    <row r="19" spans="1:14" x14ac:dyDescent="0.2">
      <c r="A19" s="328" t="s">
        <v>123</v>
      </c>
      <c r="B19" s="70" t="s">
        <v>195</v>
      </c>
      <c r="C19" s="70" t="s">
        <v>9</v>
      </c>
      <c r="D19" s="71" t="s">
        <v>0</v>
      </c>
      <c r="E19" s="71" t="s">
        <v>5</v>
      </c>
      <c r="F19" s="72"/>
      <c r="G19" s="73"/>
    </row>
    <row r="20" spans="1:14" ht="13.5" thickBot="1" x14ac:dyDescent="0.25">
      <c r="A20" s="74" t="s">
        <v>229</v>
      </c>
      <c r="B20" s="310">
        <f>+B17</f>
        <v>23.436999999999998</v>
      </c>
      <c r="C20" s="310">
        <f>+C17</f>
        <v>25.7807</v>
      </c>
      <c r="D20" s="310">
        <f>+D17</f>
        <v>36.561720000000001</v>
      </c>
      <c r="E20" s="310">
        <f>+E17</f>
        <v>47.530236000000002</v>
      </c>
      <c r="F20" s="75"/>
      <c r="G20" s="76"/>
    </row>
    <row r="21" spans="1:14" ht="13.5" thickBot="1" x14ac:dyDescent="0.25">
      <c r="A21" s="23"/>
      <c r="B21" s="23"/>
    </row>
    <row r="22" spans="1:14" ht="26.25" thickBot="1" x14ac:dyDescent="0.25">
      <c r="A22" s="381" t="s">
        <v>244</v>
      </c>
      <c r="B22" s="287" t="s">
        <v>212</v>
      </c>
      <c r="C22" s="287" t="s">
        <v>213</v>
      </c>
      <c r="D22" s="288" t="s">
        <v>214</v>
      </c>
      <c r="E22" s="288" t="s">
        <v>215</v>
      </c>
      <c r="F22" s="289"/>
      <c r="G22" s="73"/>
    </row>
    <row r="23" spans="1:14" ht="12.75" customHeight="1" thickBot="1" x14ac:dyDescent="0.25">
      <c r="A23" s="588">
        <v>10</v>
      </c>
      <c r="B23" s="290">
        <f>+B20*A23</f>
        <v>234.36999999999998</v>
      </c>
      <c r="C23" s="290">
        <f>+C20*A23</f>
        <v>257.80700000000002</v>
      </c>
      <c r="D23" s="290">
        <f>+D20*A23</f>
        <v>365.61720000000003</v>
      </c>
      <c r="E23" s="290">
        <f>+E20*A23</f>
        <v>475.30236000000002</v>
      </c>
      <c r="F23" s="291"/>
      <c r="G23" s="76"/>
    </row>
    <row r="24" spans="1:14" ht="12.75" customHeight="1" x14ac:dyDescent="0.2"/>
    <row r="26" spans="1:14" x14ac:dyDescent="0.2">
      <c r="A26" s="398"/>
      <c r="B26" s="399"/>
      <c r="C26" s="399"/>
      <c r="D26" s="399"/>
      <c r="E26" s="399"/>
      <c r="F26" s="399"/>
      <c r="G26" s="399"/>
      <c r="H26" s="1"/>
      <c r="I26" s="1"/>
      <c r="J26" s="1"/>
      <c r="K26" s="1"/>
      <c r="L26" s="1"/>
      <c r="M26" s="1"/>
      <c r="N26" s="1"/>
    </row>
    <row r="27" spans="1:14" ht="17.25" customHeight="1" x14ac:dyDescent="0.2">
      <c r="A27" s="400" t="s">
        <v>268</v>
      </c>
      <c r="G27" s="403" t="s">
        <v>329</v>
      </c>
      <c r="H27" s="1"/>
      <c r="I27" s="1"/>
      <c r="J27" s="1"/>
      <c r="K27" s="1"/>
      <c r="L27" s="1"/>
      <c r="M27" s="1"/>
      <c r="N27" s="573"/>
    </row>
  </sheetData>
  <sheetProtection sheet="1" objects="1" scenarios="1" selectLockedCells="1"/>
  <customSheetViews>
    <customSheetView guid="{65EF9215-EE98-4BC7-92F8-80F4834EAD5F}" showGridLines="0" showRowCol="0">
      <selection activeCell="A23" sqref="A23"/>
      <pageMargins left="0.7" right="0.7" top="0.78740157499999996" bottom="0.78740157499999996" header="0.3" footer="0.3"/>
      <pageSetup paperSize="9" orientation="portrait" horizontalDpi="0" verticalDpi="0" r:id="rId1"/>
    </customSheetView>
    <customSheetView guid="{A22E7959-72C9-4118-8518-4EEC3C21A68F}" showGridLines="0" showRowCol="0">
      <selection activeCell="A23" sqref="A23"/>
      <pageMargins left="0.7" right="0.7" top="0.78740157499999996" bottom="0.78740157499999996" header="0.3" footer="0.3"/>
      <pageSetup paperSize="9" orientation="portrait" horizontalDpi="0" verticalDpi="0" r:id="rId2"/>
    </customSheetView>
  </customSheetViews>
  <mergeCells count="2">
    <mergeCell ref="B3:F3"/>
    <mergeCell ref="B8:E8"/>
  </mergeCells>
  <pageMargins left="0.7" right="0.7" top="0.78740157499999996" bottom="0.78740157499999996" header="0.3" footer="0.3"/>
  <pageSetup paperSize="9" orientation="portrait" horizontalDpi="0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>
    <tabColor theme="9" tint="0.39997558519241921"/>
    <pageSetUpPr fitToPage="1"/>
  </sheetPr>
  <dimension ref="A1:O52"/>
  <sheetViews>
    <sheetView showGridLines="0" showRowColHeaders="0" zoomScale="90" zoomScaleNormal="90" workbookViewId="0">
      <selection activeCell="N56" sqref="N56"/>
    </sheetView>
  </sheetViews>
  <sheetFormatPr baseColWidth="10" defaultRowHeight="12.75" x14ac:dyDescent="0.2"/>
  <cols>
    <col min="1" max="1" width="2.28515625" customWidth="1"/>
    <col min="2" max="2" width="25.710937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style="113" customWidth="1"/>
    <col min="9" max="9" width="7.7109375" customWidth="1"/>
    <col min="10" max="10" width="18.7109375" customWidth="1"/>
    <col min="12" max="12" width="18.42578125" customWidth="1"/>
  </cols>
  <sheetData>
    <row r="1" spans="1:10" ht="18.75" customHeight="1" x14ac:dyDescent="0.2">
      <c r="A1" s="512" t="s">
        <v>191</v>
      </c>
      <c r="B1" s="181"/>
      <c r="C1" s="181"/>
      <c r="D1" s="181"/>
      <c r="E1" s="182" t="s">
        <v>1</v>
      </c>
      <c r="F1" s="182"/>
      <c r="G1" s="183"/>
      <c r="H1" s="184"/>
      <c r="J1" s="543" t="s">
        <v>289</v>
      </c>
    </row>
    <row r="2" spans="1:10" ht="48" customHeight="1" x14ac:dyDescent="0.2">
      <c r="A2" s="185"/>
      <c r="B2" s="617" t="s">
        <v>253</v>
      </c>
      <c r="C2" s="620"/>
      <c r="D2" s="620"/>
      <c r="E2" s="620"/>
      <c r="F2" s="619"/>
      <c r="G2" s="283"/>
      <c r="H2" s="379"/>
    </row>
    <row r="3" spans="1:10" ht="41.25" customHeight="1" x14ac:dyDescent="0.2">
      <c r="A3" s="185"/>
      <c r="B3" s="633" t="s">
        <v>85</v>
      </c>
      <c r="C3" s="634"/>
      <c r="D3" s="634"/>
      <c r="E3" s="634"/>
      <c r="F3" s="635"/>
      <c r="G3" s="208"/>
      <c r="H3" s="210"/>
    </row>
    <row r="4" spans="1:10" x14ac:dyDescent="0.2">
      <c r="A4" s="185"/>
      <c r="B4" s="188" t="s">
        <v>81</v>
      </c>
      <c r="C4" s="189"/>
      <c r="D4" s="189"/>
      <c r="E4" s="189"/>
      <c r="F4" s="189"/>
      <c r="G4" s="510" t="s">
        <v>24</v>
      </c>
      <c r="H4" s="511" t="s">
        <v>84</v>
      </c>
    </row>
    <row r="5" spans="1:10" x14ac:dyDescent="0.2">
      <c r="A5" s="185"/>
      <c r="B5" s="188" t="s">
        <v>82</v>
      </c>
      <c r="C5" s="189"/>
      <c r="D5" s="189"/>
      <c r="E5" s="189"/>
      <c r="F5" s="189"/>
      <c r="G5" s="283" t="s">
        <v>62</v>
      </c>
      <c r="H5" s="379" t="s">
        <v>12</v>
      </c>
    </row>
    <row r="6" spans="1:10" x14ac:dyDescent="0.2">
      <c r="A6" s="185"/>
      <c r="B6" s="188" t="s">
        <v>83</v>
      </c>
      <c r="C6" s="189"/>
      <c r="D6" s="189"/>
      <c r="E6" s="189"/>
      <c r="F6" s="189"/>
      <c r="G6" s="190"/>
      <c r="H6" s="211"/>
    </row>
    <row r="7" spans="1:10" x14ac:dyDescent="0.2">
      <c r="A7" s="185"/>
      <c r="B7" s="188" t="s">
        <v>86</v>
      </c>
      <c r="C7" s="189"/>
      <c r="D7" s="189"/>
      <c r="E7" s="189"/>
      <c r="F7" s="189"/>
      <c r="G7" s="190"/>
      <c r="H7" s="211"/>
    </row>
    <row r="8" spans="1:10" ht="12" customHeight="1" x14ac:dyDescent="0.2">
      <c r="A8" s="192"/>
      <c r="B8" s="193"/>
      <c r="C8" s="194"/>
      <c r="D8" s="194"/>
      <c r="E8" s="195"/>
      <c r="F8" s="195"/>
      <c r="G8" s="196"/>
      <c r="H8" s="212"/>
      <c r="I8" s="10"/>
    </row>
    <row r="9" spans="1:10" s="469" customFormat="1" ht="18.75" customHeight="1" x14ac:dyDescent="0.2">
      <c r="A9" s="466"/>
      <c r="B9" s="466"/>
      <c r="C9" s="466"/>
      <c r="D9" s="466"/>
      <c r="E9" s="466"/>
      <c r="F9" s="466"/>
      <c r="G9" s="467" t="s">
        <v>297</v>
      </c>
      <c r="H9" s="468"/>
    </row>
    <row r="10" spans="1:10" s="469" customFormat="1" ht="18.75" customHeight="1" thickBot="1" x14ac:dyDescent="0.25">
      <c r="A10" s="466"/>
      <c r="B10" s="466"/>
      <c r="C10" s="466"/>
      <c r="D10" s="466"/>
      <c r="E10" s="466"/>
      <c r="F10" s="466"/>
      <c r="G10" s="466"/>
      <c r="H10" s="468"/>
    </row>
    <row r="11" spans="1:10" x14ac:dyDescent="0.2">
      <c r="A11" s="139"/>
      <c r="B11" s="198" t="s">
        <v>315</v>
      </c>
      <c r="C11" s="375">
        <v>1.2</v>
      </c>
      <c r="D11" s="198" t="s">
        <v>184</v>
      </c>
      <c r="E11" s="199">
        <v>20</v>
      </c>
      <c r="F11" s="200" t="s">
        <v>20</v>
      </c>
      <c r="G11" s="199">
        <f>+E11*(C11/60)</f>
        <v>0.4</v>
      </c>
      <c r="H11" s="201" t="s">
        <v>66</v>
      </c>
      <c r="I11" s="45"/>
    </row>
    <row r="12" spans="1:10" x14ac:dyDescent="0.2">
      <c r="A12" s="143"/>
      <c r="B12" s="209" t="s">
        <v>65</v>
      </c>
      <c r="C12" s="366">
        <v>0.5</v>
      </c>
      <c r="D12" s="144" t="s">
        <v>184</v>
      </c>
      <c r="E12" s="202">
        <v>7.8</v>
      </c>
      <c r="F12" s="203" t="s">
        <v>20</v>
      </c>
      <c r="G12" s="202">
        <f>+E12*(C12/60)</f>
        <v>6.5000000000000002E-2</v>
      </c>
      <c r="H12" s="147" t="s">
        <v>66</v>
      </c>
      <c r="I12" s="23"/>
    </row>
    <row r="13" spans="1:10" x14ac:dyDescent="0.2">
      <c r="A13" s="143"/>
      <c r="B13" s="144" t="s">
        <v>87</v>
      </c>
      <c r="C13" s="366">
        <v>1.2</v>
      </c>
      <c r="D13" s="144" t="s">
        <v>184</v>
      </c>
      <c r="E13" s="202">
        <v>19.2</v>
      </c>
      <c r="F13" s="203" t="s">
        <v>20</v>
      </c>
      <c r="G13" s="202">
        <f>+E13*(C13/60)</f>
        <v>0.38400000000000001</v>
      </c>
      <c r="H13" s="147" t="s">
        <v>66</v>
      </c>
      <c r="I13" s="45"/>
    </row>
    <row r="14" spans="1:10" x14ac:dyDescent="0.2">
      <c r="A14" s="143"/>
      <c r="B14" s="144" t="s">
        <v>88</v>
      </c>
      <c r="C14" s="366">
        <v>1.2</v>
      </c>
      <c r="D14" s="144" t="s">
        <v>184</v>
      </c>
      <c r="E14" s="202">
        <v>45.6</v>
      </c>
      <c r="F14" s="151" t="s">
        <v>20</v>
      </c>
      <c r="G14" s="204">
        <f>+E14*(C14/60)</f>
        <v>0.91200000000000003</v>
      </c>
      <c r="H14" s="205" t="s">
        <v>66</v>
      </c>
      <c r="I14" s="23"/>
    </row>
    <row r="15" spans="1:10" s="469" customFormat="1" ht="21.75" customHeight="1" thickBot="1" x14ac:dyDescent="0.25">
      <c r="A15" s="484"/>
      <c r="B15" s="485"/>
      <c r="C15" s="513"/>
      <c r="D15" s="485"/>
      <c r="E15" s="490"/>
      <c r="F15" s="489"/>
      <c r="G15" s="514">
        <f>SUM(G11:G14)</f>
        <v>1.7610000000000001</v>
      </c>
      <c r="H15" s="491" t="s">
        <v>66</v>
      </c>
      <c r="I15" s="352"/>
    </row>
    <row r="16" spans="1:10" s="1" customFormat="1" ht="18.75" customHeight="1" x14ac:dyDescent="0.2">
      <c r="A16" s="48"/>
      <c r="B16" s="540" t="s">
        <v>195</v>
      </c>
      <c r="C16" s="49"/>
      <c r="D16" s="49"/>
      <c r="E16" s="50"/>
      <c r="F16" s="51"/>
      <c r="G16" s="359">
        <f>+G15*E17*E18*E19*E20*E21*E22*E23</f>
        <v>1.7610000000000001</v>
      </c>
      <c r="H16" s="360" t="s">
        <v>66</v>
      </c>
      <c r="I16" s="273"/>
    </row>
    <row r="17" spans="1:9" x14ac:dyDescent="0.2">
      <c r="A17" s="27"/>
      <c r="B17" s="15" t="s">
        <v>6</v>
      </c>
      <c r="C17" s="13" t="s">
        <v>21</v>
      </c>
      <c r="D17" s="19" t="s">
        <v>4</v>
      </c>
      <c r="E17" s="21">
        <v>1</v>
      </c>
      <c r="F17" s="25"/>
      <c r="G17" s="12"/>
      <c r="H17" s="109"/>
      <c r="I17" s="23"/>
    </row>
    <row r="18" spans="1:9" x14ac:dyDescent="0.2">
      <c r="A18" s="27"/>
      <c r="B18" s="15" t="s">
        <v>7</v>
      </c>
      <c r="C18" s="13" t="s">
        <v>21</v>
      </c>
      <c r="D18" s="19" t="s">
        <v>50</v>
      </c>
      <c r="E18" s="21">
        <v>1</v>
      </c>
      <c r="F18" s="25"/>
      <c r="G18" s="12"/>
      <c r="H18" s="109"/>
      <c r="I18" s="10"/>
    </row>
    <row r="19" spans="1:9" x14ac:dyDescent="0.2">
      <c r="A19" s="27"/>
      <c r="B19" s="15" t="s">
        <v>71</v>
      </c>
      <c r="C19" s="13" t="s">
        <v>90</v>
      </c>
      <c r="D19" s="19" t="s">
        <v>69</v>
      </c>
      <c r="E19" s="21">
        <v>1</v>
      </c>
      <c r="F19" s="12"/>
      <c r="G19" s="12"/>
      <c r="H19" s="109"/>
      <c r="I19" s="23"/>
    </row>
    <row r="20" spans="1:9" x14ac:dyDescent="0.2">
      <c r="A20" s="27"/>
      <c r="B20" s="15" t="s">
        <v>13</v>
      </c>
      <c r="C20" s="13" t="s">
        <v>21</v>
      </c>
      <c r="D20" s="19"/>
      <c r="E20" s="21">
        <v>1</v>
      </c>
      <c r="F20" s="25"/>
      <c r="G20" s="12"/>
      <c r="H20" s="109"/>
    </row>
    <row r="21" spans="1:9" x14ac:dyDescent="0.2">
      <c r="A21" s="27"/>
      <c r="B21" s="15" t="s">
        <v>59</v>
      </c>
      <c r="C21" s="13" t="s">
        <v>21</v>
      </c>
      <c r="D21" s="19" t="s">
        <v>69</v>
      </c>
      <c r="E21" s="21">
        <v>1</v>
      </c>
      <c r="F21" s="25"/>
      <c r="G21" s="12"/>
      <c r="H21" s="109"/>
    </row>
    <row r="22" spans="1:9" x14ac:dyDescent="0.2">
      <c r="A22" s="27"/>
      <c r="B22" s="15" t="s">
        <v>14</v>
      </c>
      <c r="C22" s="13" t="s">
        <v>21</v>
      </c>
      <c r="D22" s="19"/>
      <c r="E22" s="21">
        <v>1</v>
      </c>
      <c r="F22" s="25"/>
      <c r="G22" s="12"/>
      <c r="H22" s="109"/>
    </row>
    <row r="23" spans="1:9" x14ac:dyDescent="0.2">
      <c r="A23" s="29"/>
      <c r="B23" s="16" t="s">
        <v>70</v>
      </c>
      <c r="C23" s="46">
        <v>0</v>
      </c>
      <c r="D23" s="20" t="s">
        <v>2</v>
      </c>
      <c r="E23" s="22">
        <v>1</v>
      </c>
      <c r="F23" s="14"/>
      <c r="G23" s="14"/>
      <c r="H23" s="111"/>
      <c r="I23" s="23"/>
    </row>
    <row r="24" spans="1:9" s="1" customFormat="1" ht="18" customHeight="1" x14ac:dyDescent="0.2">
      <c r="A24" s="27"/>
      <c r="B24" s="541" t="s">
        <v>9</v>
      </c>
      <c r="C24" s="13"/>
      <c r="D24" s="13"/>
      <c r="E24" s="21"/>
      <c r="F24" s="12"/>
      <c r="G24" s="361">
        <f>+G15*E25*E26*E27*E28*E29*E30*E31</f>
        <v>3.5220000000000002</v>
      </c>
      <c r="H24" s="356" t="s">
        <v>66</v>
      </c>
      <c r="I24" s="273"/>
    </row>
    <row r="25" spans="1:9" x14ac:dyDescent="0.2">
      <c r="A25" s="27"/>
      <c r="B25" s="15" t="s">
        <v>6</v>
      </c>
      <c r="C25" s="13" t="s">
        <v>21</v>
      </c>
      <c r="D25" s="19" t="s">
        <v>4</v>
      </c>
      <c r="E25" s="21">
        <v>1</v>
      </c>
      <c r="F25" s="25"/>
      <c r="G25" s="12"/>
      <c r="H25" s="109"/>
      <c r="I25" s="23"/>
    </row>
    <row r="26" spans="1:9" x14ac:dyDescent="0.2">
      <c r="A26" s="27"/>
      <c r="B26" s="15" t="s">
        <v>7</v>
      </c>
      <c r="C26" s="13" t="s">
        <v>21</v>
      </c>
      <c r="D26" s="19" t="s">
        <v>50</v>
      </c>
      <c r="E26" s="21">
        <v>1</v>
      </c>
      <c r="F26" s="25"/>
      <c r="G26" s="12"/>
      <c r="H26" s="109"/>
      <c r="I26" s="10"/>
    </row>
    <row r="27" spans="1:9" x14ac:dyDescent="0.2">
      <c r="A27" s="27"/>
      <c r="B27" s="15" t="s">
        <v>71</v>
      </c>
      <c r="C27" s="13" t="s">
        <v>90</v>
      </c>
      <c r="D27" s="19" t="s">
        <v>69</v>
      </c>
      <c r="E27" s="21">
        <v>1</v>
      </c>
      <c r="F27" s="12"/>
      <c r="G27" s="12"/>
      <c r="H27" s="109"/>
      <c r="I27" s="23"/>
    </row>
    <row r="28" spans="1:9" x14ac:dyDescent="0.2">
      <c r="A28" s="27"/>
      <c r="B28" s="15" t="s">
        <v>13</v>
      </c>
      <c r="C28" s="13" t="s">
        <v>21</v>
      </c>
      <c r="D28" s="19"/>
      <c r="E28" s="21">
        <v>1</v>
      </c>
      <c r="F28" s="25"/>
      <c r="G28" s="12"/>
      <c r="H28" s="109"/>
    </row>
    <row r="29" spans="1:9" x14ac:dyDescent="0.2">
      <c r="A29" s="27"/>
      <c r="B29" s="15" t="s">
        <v>59</v>
      </c>
      <c r="C29" s="13" t="s">
        <v>21</v>
      </c>
      <c r="D29" s="19" t="s">
        <v>69</v>
      </c>
      <c r="E29" s="21">
        <v>1</v>
      </c>
      <c r="F29" s="25"/>
      <c r="G29" s="12"/>
      <c r="H29" s="109"/>
    </row>
    <row r="30" spans="1:9" x14ac:dyDescent="0.2">
      <c r="A30" s="27"/>
      <c r="B30" s="15" t="s">
        <v>14</v>
      </c>
      <c r="C30" s="13" t="s">
        <v>21</v>
      </c>
      <c r="D30" s="19"/>
      <c r="E30" s="21">
        <v>1</v>
      </c>
      <c r="F30" s="25"/>
      <c r="G30" s="12"/>
      <c r="H30" s="109"/>
    </row>
    <row r="31" spans="1:9" x14ac:dyDescent="0.2">
      <c r="A31" s="29"/>
      <c r="B31" s="16" t="s">
        <v>70</v>
      </c>
      <c r="C31" s="46" t="s">
        <v>89</v>
      </c>
      <c r="D31" s="20" t="s">
        <v>2</v>
      </c>
      <c r="E31" s="22">
        <v>2</v>
      </c>
      <c r="F31" s="14"/>
      <c r="G31" s="14"/>
      <c r="H31" s="111"/>
      <c r="I31" s="23"/>
    </row>
    <row r="32" spans="1:9" ht="19.5" customHeight="1" x14ac:dyDescent="0.2">
      <c r="A32" s="31"/>
      <c r="B32" s="108" t="s">
        <v>0</v>
      </c>
      <c r="C32" s="38"/>
      <c r="D32" s="38"/>
      <c r="E32" s="39"/>
      <c r="F32" s="5"/>
      <c r="G32" s="355">
        <f>+G15*E33*E34*E35*E36*E37*E38*E39</f>
        <v>6.9031199999999995</v>
      </c>
      <c r="H32" s="356" t="s">
        <v>66</v>
      </c>
      <c r="I32" s="273"/>
    </row>
    <row r="33" spans="1:9" x14ac:dyDescent="0.2">
      <c r="A33" s="27"/>
      <c r="B33" s="15" t="s">
        <v>6</v>
      </c>
      <c r="C33" s="13" t="s">
        <v>21</v>
      </c>
      <c r="D33" s="19" t="s">
        <v>4</v>
      </c>
      <c r="E33" s="21">
        <v>1</v>
      </c>
      <c r="F33" s="25"/>
      <c r="G33" s="12"/>
      <c r="H33" s="109"/>
      <c r="I33" s="10"/>
    </row>
    <row r="34" spans="1:9" x14ac:dyDescent="0.2">
      <c r="A34" s="27"/>
      <c r="B34" s="15" t="s">
        <v>7</v>
      </c>
      <c r="C34" s="13" t="s">
        <v>21</v>
      </c>
      <c r="D34" s="19" t="s">
        <v>50</v>
      </c>
      <c r="E34" s="21">
        <v>1</v>
      </c>
      <c r="F34" s="25"/>
      <c r="G34" s="12"/>
      <c r="H34" s="109"/>
      <c r="I34" s="23"/>
    </row>
    <row r="35" spans="1:9" x14ac:dyDescent="0.2">
      <c r="A35" s="27"/>
      <c r="B35" s="15" t="s">
        <v>71</v>
      </c>
      <c r="C35" s="13" t="s">
        <v>91</v>
      </c>
      <c r="D35" s="19" t="s">
        <v>69</v>
      </c>
      <c r="E35" s="21">
        <v>1.4</v>
      </c>
      <c r="F35" s="12"/>
      <c r="G35" s="12"/>
      <c r="H35" s="109"/>
      <c r="I35" s="23"/>
    </row>
    <row r="36" spans="1:9" x14ac:dyDescent="0.2">
      <c r="A36" s="27"/>
      <c r="B36" s="15" t="s">
        <v>13</v>
      </c>
      <c r="C36" s="13" t="s">
        <v>21</v>
      </c>
      <c r="D36" s="19"/>
      <c r="E36" s="21">
        <v>1</v>
      </c>
      <c r="F36" s="25"/>
      <c r="G36" s="12"/>
      <c r="H36" s="109"/>
      <c r="I36" s="24"/>
    </row>
    <row r="37" spans="1:9" x14ac:dyDescent="0.2">
      <c r="A37" s="27"/>
      <c r="B37" s="15" t="s">
        <v>59</v>
      </c>
      <c r="C37" s="13" t="s">
        <v>21</v>
      </c>
      <c r="D37" s="19" t="s">
        <v>69</v>
      </c>
      <c r="E37" s="21">
        <v>1</v>
      </c>
      <c r="F37" s="25"/>
      <c r="G37" s="12"/>
      <c r="H37" s="109"/>
      <c r="I37" s="23"/>
    </row>
    <row r="38" spans="1:9" x14ac:dyDescent="0.2">
      <c r="A38" s="27"/>
      <c r="B38" s="15" t="s">
        <v>14</v>
      </c>
      <c r="C38" s="13" t="s">
        <v>21</v>
      </c>
      <c r="D38" s="19"/>
      <c r="E38" s="21">
        <v>1</v>
      </c>
      <c r="F38" s="25"/>
      <c r="G38" s="12"/>
      <c r="H38" s="109"/>
    </row>
    <row r="39" spans="1:9" x14ac:dyDescent="0.2">
      <c r="A39" s="29"/>
      <c r="B39" s="16" t="s">
        <v>70</v>
      </c>
      <c r="C39" s="46" t="s">
        <v>93</v>
      </c>
      <c r="D39" s="20" t="s">
        <v>2</v>
      </c>
      <c r="E39" s="22">
        <v>2.8</v>
      </c>
      <c r="F39" s="26"/>
      <c r="G39" s="14"/>
      <c r="H39" s="111"/>
    </row>
    <row r="40" spans="1:9" ht="17.25" customHeight="1" x14ac:dyDescent="0.2">
      <c r="A40" s="32"/>
      <c r="B40" s="542" t="s">
        <v>5</v>
      </c>
      <c r="C40" s="13"/>
      <c r="D40" s="38"/>
      <c r="E40" s="39"/>
      <c r="F40" s="5"/>
      <c r="G40" s="355">
        <f>+G15*E41*E42*E43*E44*E45*E46*E47</f>
        <v>9.6150599999999997</v>
      </c>
      <c r="H40" s="356" t="s">
        <v>66</v>
      </c>
      <c r="I40" s="273"/>
    </row>
    <row r="41" spans="1:9" x14ac:dyDescent="0.2">
      <c r="A41" s="27"/>
      <c r="B41" s="15" t="s">
        <v>6</v>
      </c>
      <c r="C41" s="13" t="s">
        <v>21</v>
      </c>
      <c r="D41" s="19" t="s">
        <v>4</v>
      </c>
      <c r="E41" s="21">
        <v>1</v>
      </c>
      <c r="F41" s="25"/>
      <c r="G41" s="12"/>
      <c r="H41" s="109"/>
      <c r="I41" s="23"/>
    </row>
    <row r="42" spans="1:9" x14ac:dyDescent="0.2">
      <c r="A42" s="27"/>
      <c r="B42" s="15" t="s">
        <v>7</v>
      </c>
      <c r="C42" s="13" t="s">
        <v>21</v>
      </c>
      <c r="D42" s="19" t="s">
        <v>50</v>
      </c>
      <c r="E42" s="21">
        <v>1</v>
      </c>
      <c r="F42" s="25"/>
      <c r="G42" s="12"/>
      <c r="H42" s="109"/>
    </row>
    <row r="43" spans="1:9" x14ac:dyDescent="0.2">
      <c r="A43" s="27"/>
      <c r="B43" s="15" t="s">
        <v>71</v>
      </c>
      <c r="C43" s="13" t="s">
        <v>77</v>
      </c>
      <c r="D43" s="19" t="s">
        <v>69</v>
      </c>
      <c r="E43" s="21">
        <v>1.95</v>
      </c>
      <c r="F43" s="12"/>
      <c r="G43" s="12"/>
      <c r="H43" s="109"/>
      <c r="I43" s="23"/>
    </row>
    <row r="44" spans="1:9" x14ac:dyDescent="0.2">
      <c r="A44" s="27"/>
      <c r="B44" s="15" t="s">
        <v>13</v>
      </c>
      <c r="C44" s="13" t="s">
        <v>21</v>
      </c>
      <c r="D44" s="19"/>
      <c r="E44" s="21">
        <v>1</v>
      </c>
      <c r="F44" s="25"/>
      <c r="G44" s="12"/>
      <c r="H44" s="109"/>
    </row>
    <row r="45" spans="1:9" x14ac:dyDescent="0.2">
      <c r="A45" s="27"/>
      <c r="B45" s="15" t="s">
        <v>59</v>
      </c>
      <c r="C45" s="13" t="s">
        <v>21</v>
      </c>
      <c r="D45" s="19" t="s">
        <v>69</v>
      </c>
      <c r="E45" s="21">
        <v>1</v>
      </c>
      <c r="F45" s="25"/>
      <c r="G45" s="12"/>
      <c r="H45" s="109"/>
    </row>
    <row r="46" spans="1:9" x14ac:dyDescent="0.2">
      <c r="A46" s="27"/>
      <c r="B46" s="15" t="s">
        <v>14</v>
      </c>
      <c r="C46" s="13" t="s">
        <v>21</v>
      </c>
      <c r="D46" s="19"/>
      <c r="E46" s="21">
        <v>1</v>
      </c>
      <c r="F46" s="25"/>
      <c r="G46" s="12"/>
      <c r="H46" s="109"/>
    </row>
    <row r="47" spans="1:9" ht="13.5" thickBot="1" x14ac:dyDescent="0.25">
      <c r="A47" s="33"/>
      <c r="B47" s="34" t="s">
        <v>70</v>
      </c>
      <c r="C47" s="47" t="s">
        <v>92</v>
      </c>
      <c r="D47" s="44" t="s">
        <v>2</v>
      </c>
      <c r="E47" s="35">
        <v>2.8</v>
      </c>
      <c r="F47" s="40"/>
      <c r="G47" s="36"/>
      <c r="H47" s="110"/>
      <c r="I47" s="23"/>
    </row>
    <row r="48" spans="1:9" ht="16.5" customHeight="1" x14ac:dyDescent="0.2">
      <c r="A48" s="4"/>
      <c r="B48" s="5"/>
      <c r="C48" s="6"/>
      <c r="D48" s="7"/>
      <c r="E48" s="3"/>
      <c r="F48" s="6"/>
      <c r="G48" s="8"/>
      <c r="H48" s="112"/>
    </row>
    <row r="49" spans="1:15" s="79" customFormat="1" x14ac:dyDescent="0.2">
      <c r="A49" s="398"/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</row>
    <row r="50" spans="1:15" s="79" customFormat="1" x14ac:dyDescent="0.2">
      <c r="A50" s="400" t="s">
        <v>268</v>
      </c>
      <c r="B50"/>
      <c r="C50"/>
      <c r="D50"/>
      <c r="E50"/>
      <c r="F50"/>
      <c r="G50"/>
      <c r="H50"/>
      <c r="I50"/>
      <c r="J50"/>
      <c r="K50"/>
      <c r="L50"/>
      <c r="M50"/>
      <c r="N50" s="400"/>
      <c r="O50" s="403" t="s">
        <v>329</v>
      </c>
    </row>
    <row r="51" spans="1:15" x14ac:dyDescent="0.2">
      <c r="B51" s="23"/>
    </row>
    <row r="52" spans="1:15" x14ac:dyDescent="0.2">
      <c r="B52" s="23"/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N56" sqref="N56"/>
      <pageMargins left="0.70866141732283472" right="0.70866141732283472" top="0.78740157480314965" bottom="0.78740157480314965" header="0.31496062992125984" footer="0.31496062992125984"/>
      <pageSetup paperSize="9" scale="74" orientation="landscape" r:id="rId1"/>
    </customSheetView>
    <customSheetView guid="{A22E7959-72C9-4118-8518-4EEC3C21A68F}" scale="90" showGridLines="0" showRowCol="0" fitToPage="1">
      <selection activeCell="N56" sqref="N56"/>
      <pageMargins left="0.70866141732283472" right="0.70866141732283472" top="0.78740157480314965" bottom="0.78740157480314965" header="0.31496062992125984" footer="0.31496062992125984"/>
      <pageSetup paperSize="9" scale="74" orientation="landscape" r:id="rId2"/>
    </customSheetView>
  </customSheetViews>
  <mergeCells count="2">
    <mergeCell ref="B2:F2"/>
    <mergeCell ref="B3:F3"/>
  </mergeCells>
  <pageMargins left="0.70866141732283472" right="0.70866141732283472" top="0.78740157480314965" bottom="0.78740157480314965" header="0.31496062992125984" footer="0.31496062992125984"/>
  <pageSetup paperSize="9" scale="74"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9" tint="0.39997558519241921"/>
    <pageSetUpPr fitToPage="1"/>
  </sheetPr>
  <dimension ref="A1:O46"/>
  <sheetViews>
    <sheetView showGridLines="0" showRowColHeaders="0" zoomScale="90" zoomScaleNormal="90" workbookViewId="0">
      <selection activeCell="O46" sqref="O46"/>
    </sheetView>
  </sheetViews>
  <sheetFormatPr baseColWidth="10" defaultRowHeight="12.75" x14ac:dyDescent="0.2"/>
  <cols>
    <col min="1" max="1" width="2.28515625" customWidth="1"/>
    <col min="2" max="2" width="25.710937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10.85546875" style="113" customWidth="1"/>
    <col min="9" max="9" width="7.7109375" customWidth="1"/>
    <col min="10" max="10" width="18.7109375" customWidth="1"/>
    <col min="12" max="12" width="18.42578125" customWidth="1"/>
  </cols>
  <sheetData>
    <row r="1" spans="1:10" ht="18.75" customHeight="1" x14ac:dyDescent="0.2">
      <c r="A1" s="512" t="s">
        <v>279</v>
      </c>
      <c r="B1" s="181"/>
      <c r="C1" s="181"/>
      <c r="D1" s="181"/>
      <c r="E1" s="182" t="s">
        <v>1</v>
      </c>
      <c r="F1" s="182"/>
      <c r="G1" s="183"/>
      <c r="H1" s="184"/>
    </row>
    <row r="2" spans="1:10" s="115" customFormat="1" ht="21" customHeight="1" x14ac:dyDescent="0.2">
      <c r="A2" s="213"/>
      <c r="B2" s="206" t="s">
        <v>156</v>
      </c>
      <c r="C2" s="206"/>
      <c r="D2" s="206"/>
      <c r="E2" s="206"/>
      <c r="F2" s="206"/>
      <c r="G2" s="208"/>
      <c r="H2" s="187"/>
      <c r="J2" s="23" t="s">
        <v>291</v>
      </c>
    </row>
    <row r="3" spans="1:10" ht="15.75" customHeight="1" x14ac:dyDescent="0.2">
      <c r="A3" s="185"/>
      <c r="B3" s="188" t="s">
        <v>149</v>
      </c>
      <c r="C3" s="189"/>
      <c r="D3" s="189"/>
      <c r="E3" s="189"/>
      <c r="F3" s="189"/>
      <c r="G3" s="208"/>
      <c r="H3" s="187"/>
    </row>
    <row r="4" spans="1:10" ht="15.75" customHeight="1" x14ac:dyDescent="0.2">
      <c r="A4" s="185"/>
      <c r="B4" s="188" t="s">
        <v>151</v>
      </c>
      <c r="C4" s="189"/>
      <c r="D4" s="189"/>
      <c r="E4" s="189"/>
      <c r="F4" s="189"/>
      <c r="G4" s="510" t="s">
        <v>24</v>
      </c>
      <c r="H4" s="511" t="s">
        <v>148</v>
      </c>
    </row>
    <row r="5" spans="1:10" ht="15.75" customHeight="1" x14ac:dyDescent="0.2">
      <c r="A5" s="185"/>
      <c r="B5" s="188" t="s">
        <v>147</v>
      </c>
      <c r="C5" s="189"/>
      <c r="D5" s="189"/>
      <c r="E5" s="189"/>
      <c r="F5" s="189"/>
      <c r="G5" s="208" t="s">
        <v>76</v>
      </c>
      <c r="H5" s="187" t="s">
        <v>150</v>
      </c>
    </row>
    <row r="6" spans="1:10" ht="15.75" customHeight="1" x14ac:dyDescent="0.2">
      <c r="A6" s="185"/>
      <c r="B6" s="188" t="s">
        <v>146</v>
      </c>
      <c r="C6" s="189"/>
      <c r="D6" s="189"/>
      <c r="E6" s="189"/>
      <c r="F6" s="189"/>
      <c r="G6" s="208" t="s">
        <v>59</v>
      </c>
      <c r="H6" s="187" t="s">
        <v>155</v>
      </c>
    </row>
    <row r="7" spans="1:10" ht="15.75" customHeight="1" x14ac:dyDescent="0.2">
      <c r="A7" s="185"/>
      <c r="B7" s="188" t="s">
        <v>145</v>
      </c>
      <c r="C7" s="189"/>
      <c r="D7" s="189"/>
      <c r="E7" s="189"/>
      <c r="F7" s="189"/>
      <c r="G7" s="190"/>
      <c r="H7" s="211"/>
    </row>
    <row r="8" spans="1:10" ht="12" customHeight="1" x14ac:dyDescent="0.2">
      <c r="A8" s="192"/>
      <c r="B8" s="193"/>
      <c r="C8" s="194"/>
      <c r="D8" s="194"/>
      <c r="E8" s="195"/>
      <c r="F8" s="195"/>
      <c r="G8" s="196"/>
      <c r="H8" s="212"/>
      <c r="I8" s="10"/>
    </row>
    <row r="9" spans="1:10" s="469" customFormat="1" ht="21" customHeight="1" x14ac:dyDescent="0.2">
      <c r="A9" s="466"/>
      <c r="B9" s="466"/>
      <c r="C9" s="466"/>
      <c r="D9" s="466"/>
      <c r="E9" s="466"/>
      <c r="F9" s="466"/>
      <c r="G9" s="467" t="s">
        <v>298</v>
      </c>
      <c r="H9" s="468"/>
    </row>
    <row r="10" spans="1:10" s="469" customFormat="1" ht="21" customHeight="1" thickBot="1" x14ac:dyDescent="0.25">
      <c r="A10" s="466"/>
      <c r="B10" s="466"/>
      <c r="C10" s="466"/>
      <c r="D10" s="466"/>
      <c r="E10" s="466"/>
      <c r="F10" s="466"/>
      <c r="G10" s="467" t="s">
        <v>190</v>
      </c>
      <c r="H10" s="468"/>
    </row>
    <row r="11" spans="1:10" x14ac:dyDescent="0.2">
      <c r="A11" s="139"/>
      <c r="B11" s="140" t="s">
        <v>315</v>
      </c>
      <c r="C11" s="141">
        <v>0.72</v>
      </c>
      <c r="D11" s="198" t="s">
        <v>182</v>
      </c>
      <c r="E11" s="199">
        <v>20</v>
      </c>
      <c r="F11" s="200" t="s">
        <v>20</v>
      </c>
      <c r="G11" s="199">
        <f>+E11*C11</f>
        <v>14.399999999999999</v>
      </c>
      <c r="H11" s="201" t="s">
        <v>51</v>
      </c>
      <c r="I11" s="45"/>
    </row>
    <row r="12" spans="1:10" x14ac:dyDescent="0.2">
      <c r="A12" s="143"/>
      <c r="B12" s="209" t="s">
        <v>152</v>
      </c>
      <c r="C12" s="145">
        <v>0.72</v>
      </c>
      <c r="D12" s="144" t="s">
        <v>182</v>
      </c>
      <c r="E12" s="202">
        <v>45.22</v>
      </c>
      <c r="F12" s="203" t="s">
        <v>20</v>
      </c>
      <c r="G12" s="202">
        <f>+E12*C12</f>
        <v>32.558399999999999</v>
      </c>
      <c r="H12" s="147" t="s">
        <v>51</v>
      </c>
    </row>
    <row r="13" spans="1:10" ht="25.5" x14ac:dyDescent="0.2">
      <c r="A13" s="143"/>
      <c r="B13" s="209" t="s">
        <v>153</v>
      </c>
      <c r="C13" s="145">
        <v>0.72</v>
      </c>
      <c r="D13" s="144" t="s">
        <v>182</v>
      </c>
      <c r="E13" s="202">
        <v>22.2</v>
      </c>
      <c r="F13" s="151" t="s">
        <v>20</v>
      </c>
      <c r="G13" s="204">
        <f>+E13*C13</f>
        <v>15.983999999999998</v>
      </c>
      <c r="H13" s="205" t="s">
        <v>51</v>
      </c>
      <c r="I13" s="45"/>
    </row>
    <row r="14" spans="1:10" s="469" customFormat="1" ht="21" customHeight="1" thickBot="1" x14ac:dyDescent="0.25">
      <c r="A14" s="484"/>
      <c r="B14" s="485"/>
      <c r="C14" s="486"/>
      <c r="D14" s="487"/>
      <c r="E14" s="488"/>
      <c r="F14" s="489"/>
      <c r="G14" s="490">
        <f>SUM(G11:G13)</f>
        <v>62.942399999999992</v>
      </c>
      <c r="H14" s="491" t="s">
        <v>51</v>
      </c>
      <c r="I14" s="515"/>
    </row>
    <row r="15" spans="1:10" s="1" customFormat="1" ht="21.75" customHeight="1" x14ac:dyDescent="0.2">
      <c r="A15" s="48"/>
      <c r="B15" s="540" t="s">
        <v>195</v>
      </c>
      <c r="C15" s="49"/>
      <c r="D15" s="49"/>
      <c r="E15" s="50"/>
      <c r="F15" s="51"/>
      <c r="G15" s="359">
        <f>+G14*E16*E17*E18*E19*E20*E21</f>
        <v>62.942399999999992</v>
      </c>
      <c r="H15" s="360" t="s">
        <v>51</v>
      </c>
      <c r="I15" s="273"/>
    </row>
    <row r="16" spans="1:10" x14ac:dyDescent="0.2">
      <c r="A16" s="27"/>
      <c r="B16" s="15" t="s">
        <v>6</v>
      </c>
      <c r="C16" s="13" t="s">
        <v>21</v>
      </c>
      <c r="D16" s="19" t="s">
        <v>4</v>
      </c>
      <c r="E16" s="21">
        <v>1</v>
      </c>
      <c r="F16" s="25"/>
      <c r="G16" s="12"/>
      <c r="H16" s="109"/>
      <c r="I16" s="23"/>
    </row>
    <row r="17" spans="1:9" x14ac:dyDescent="0.2">
      <c r="A17" s="27"/>
      <c r="B17" s="15" t="s">
        <v>7</v>
      </c>
      <c r="C17" s="13">
        <v>1</v>
      </c>
      <c r="D17" s="19" t="s">
        <v>50</v>
      </c>
      <c r="E17" s="21">
        <v>1</v>
      </c>
      <c r="F17" s="25"/>
      <c r="G17" s="12"/>
      <c r="H17" s="109"/>
      <c r="I17" s="10"/>
    </row>
    <row r="18" spans="1:9" x14ac:dyDescent="0.2">
      <c r="A18" s="27"/>
      <c r="B18" s="15" t="s">
        <v>71</v>
      </c>
      <c r="C18" s="13">
        <v>8</v>
      </c>
      <c r="D18" s="19" t="s">
        <v>154</v>
      </c>
      <c r="E18" s="21">
        <v>1</v>
      </c>
      <c r="F18" s="12"/>
      <c r="G18" s="12"/>
      <c r="H18" s="109"/>
      <c r="I18" s="23"/>
    </row>
    <row r="19" spans="1:9" x14ac:dyDescent="0.2">
      <c r="A19" s="27"/>
      <c r="B19" s="15" t="s">
        <v>76</v>
      </c>
      <c r="C19" s="13">
        <v>25</v>
      </c>
      <c r="D19" s="19" t="s">
        <v>154</v>
      </c>
      <c r="E19" s="21">
        <v>1</v>
      </c>
      <c r="F19" s="25"/>
      <c r="G19" s="12"/>
      <c r="H19" s="109"/>
    </row>
    <row r="20" spans="1:9" x14ac:dyDescent="0.2">
      <c r="A20" s="27"/>
      <c r="B20" s="15" t="s">
        <v>59</v>
      </c>
      <c r="C20" s="13" t="s">
        <v>17</v>
      </c>
      <c r="D20" s="19" t="s">
        <v>78</v>
      </c>
      <c r="E20" s="21">
        <v>1</v>
      </c>
      <c r="F20" s="25"/>
      <c r="G20" s="12"/>
      <c r="H20" s="109"/>
    </row>
    <row r="21" spans="1:9" x14ac:dyDescent="0.2">
      <c r="A21" s="29"/>
      <c r="B21" s="274" t="s">
        <v>70</v>
      </c>
      <c r="C21" s="46" t="s">
        <v>21</v>
      </c>
      <c r="D21" s="20" t="s">
        <v>2</v>
      </c>
      <c r="E21" s="22">
        <v>1</v>
      </c>
      <c r="F21" s="14"/>
      <c r="G21" s="14"/>
      <c r="H21" s="111"/>
      <c r="I21" s="23"/>
    </row>
    <row r="22" spans="1:9" s="1" customFormat="1" ht="18.75" customHeight="1" x14ac:dyDescent="0.2">
      <c r="A22" s="27"/>
      <c r="B22" s="541" t="s">
        <v>9</v>
      </c>
      <c r="C22" s="13"/>
      <c r="D22" s="13"/>
      <c r="E22" s="21"/>
      <c r="F22" s="12"/>
      <c r="G22" s="361">
        <f>+G14*E23*E24*E25*E26*E27*E28</f>
        <v>62.942399999999992</v>
      </c>
      <c r="H22" s="356" t="s">
        <v>51</v>
      </c>
      <c r="I22" s="273"/>
    </row>
    <row r="23" spans="1:9" x14ac:dyDescent="0.2">
      <c r="A23" s="27"/>
      <c r="B23" s="15" t="s">
        <v>6</v>
      </c>
      <c r="C23" s="13" t="s">
        <v>21</v>
      </c>
      <c r="D23" s="19" t="s">
        <v>4</v>
      </c>
      <c r="E23" s="21">
        <v>1</v>
      </c>
      <c r="F23" s="25"/>
      <c r="G23" s="12"/>
      <c r="H23" s="109"/>
      <c r="I23" s="23"/>
    </row>
    <row r="24" spans="1:9" x14ac:dyDescent="0.2">
      <c r="A24" s="27"/>
      <c r="B24" s="15" t="s">
        <v>7</v>
      </c>
      <c r="C24" s="13">
        <v>1</v>
      </c>
      <c r="D24" s="19" t="s">
        <v>50</v>
      </c>
      <c r="E24" s="21">
        <v>1</v>
      </c>
      <c r="F24" s="25"/>
      <c r="G24" s="12"/>
      <c r="H24" s="109"/>
      <c r="I24" s="10"/>
    </row>
    <row r="25" spans="1:9" x14ac:dyDescent="0.2">
      <c r="A25" s="27"/>
      <c r="B25" s="15" t="s">
        <v>71</v>
      </c>
      <c r="C25" s="13">
        <v>8</v>
      </c>
      <c r="D25" s="19" t="s">
        <v>154</v>
      </c>
      <c r="E25" s="21">
        <v>1</v>
      </c>
      <c r="F25" s="12"/>
      <c r="G25" s="12"/>
      <c r="H25" s="109"/>
      <c r="I25" s="23"/>
    </row>
    <row r="26" spans="1:9" x14ac:dyDescent="0.2">
      <c r="A26" s="27"/>
      <c r="B26" s="15" t="s">
        <v>76</v>
      </c>
      <c r="C26" s="13" t="s">
        <v>21</v>
      </c>
      <c r="D26" s="19"/>
      <c r="E26" s="21">
        <v>1</v>
      </c>
      <c r="F26" s="25"/>
      <c r="G26" s="12"/>
      <c r="H26" s="109"/>
    </row>
    <row r="27" spans="1:9" x14ac:dyDescent="0.2">
      <c r="A27" s="27"/>
      <c r="B27" s="15" t="s">
        <v>59</v>
      </c>
      <c r="C27" s="13" t="s">
        <v>17</v>
      </c>
      <c r="D27" s="19" t="s">
        <v>78</v>
      </c>
      <c r="E27" s="21">
        <v>1</v>
      </c>
      <c r="F27" s="25"/>
      <c r="G27" s="12"/>
      <c r="H27" s="109"/>
    </row>
    <row r="28" spans="1:9" x14ac:dyDescent="0.2">
      <c r="A28" s="29"/>
      <c r="B28" s="274" t="s">
        <v>70</v>
      </c>
      <c r="C28" s="46" t="s">
        <v>21</v>
      </c>
      <c r="D28" s="20" t="s">
        <v>2</v>
      </c>
      <c r="E28" s="22">
        <v>1</v>
      </c>
      <c r="F28" s="14"/>
      <c r="G28" s="14"/>
      <c r="H28" s="111"/>
      <c r="I28" s="23"/>
    </row>
    <row r="29" spans="1:9" ht="19.5" customHeight="1" x14ac:dyDescent="0.2">
      <c r="A29" s="31"/>
      <c r="B29" s="108" t="s">
        <v>0</v>
      </c>
      <c r="C29" s="38"/>
      <c r="D29" s="38"/>
      <c r="E29" s="39"/>
      <c r="F29" s="5"/>
      <c r="G29" s="355">
        <f>+G14*E30*E31*E32*E33*E34*E35</f>
        <v>125.88479999999998</v>
      </c>
      <c r="H29" s="356" t="s">
        <v>51</v>
      </c>
      <c r="I29" s="115"/>
    </row>
    <row r="30" spans="1:9" x14ac:dyDescent="0.2">
      <c r="A30" s="27"/>
      <c r="B30" s="15" t="s">
        <v>6</v>
      </c>
      <c r="C30" s="13" t="s">
        <v>21</v>
      </c>
      <c r="D30" s="19" t="s">
        <v>4</v>
      </c>
      <c r="E30" s="21">
        <v>1</v>
      </c>
      <c r="F30" s="25"/>
      <c r="G30" s="12"/>
      <c r="H30" s="109"/>
      <c r="I30" s="10"/>
    </row>
    <row r="31" spans="1:9" x14ac:dyDescent="0.2">
      <c r="A31" s="27"/>
      <c r="B31" s="15" t="s">
        <v>7</v>
      </c>
      <c r="C31" s="13">
        <v>1</v>
      </c>
      <c r="D31" s="19" t="s">
        <v>50</v>
      </c>
      <c r="E31" s="21">
        <v>1</v>
      </c>
      <c r="F31" s="25"/>
      <c r="G31" s="12"/>
      <c r="H31" s="109"/>
      <c r="I31" s="23"/>
    </row>
    <row r="32" spans="1:9" x14ac:dyDescent="0.2">
      <c r="A32" s="27"/>
      <c r="B32" s="15" t="s">
        <v>71</v>
      </c>
      <c r="C32" s="13">
        <v>8</v>
      </c>
      <c r="D32" s="19" t="s">
        <v>154</v>
      </c>
      <c r="E32" s="21">
        <v>1</v>
      </c>
      <c r="F32" s="12"/>
      <c r="G32" s="12"/>
      <c r="H32" s="109"/>
      <c r="I32" s="23"/>
    </row>
    <row r="33" spans="1:15" x14ac:dyDescent="0.2">
      <c r="A33" s="27"/>
      <c r="B33" s="15" t="s">
        <v>76</v>
      </c>
      <c r="C33" s="13">
        <v>25</v>
      </c>
      <c r="D33" s="19" t="s">
        <v>154</v>
      </c>
      <c r="E33" s="21">
        <v>1</v>
      </c>
      <c r="F33" s="25"/>
      <c r="G33" s="12"/>
      <c r="H33" s="109"/>
      <c r="I33" s="24"/>
    </row>
    <row r="34" spans="1:15" x14ac:dyDescent="0.2">
      <c r="A34" s="27"/>
      <c r="B34" s="15" t="s">
        <v>59</v>
      </c>
      <c r="C34" s="13" t="s">
        <v>17</v>
      </c>
      <c r="D34" s="19" t="s">
        <v>78</v>
      </c>
      <c r="E34" s="21">
        <v>1</v>
      </c>
      <c r="F34" s="25"/>
      <c r="G34" s="12"/>
      <c r="H34" s="109"/>
      <c r="I34" s="23"/>
    </row>
    <row r="35" spans="1:15" x14ac:dyDescent="0.2">
      <c r="A35" s="29"/>
      <c r="B35" s="274" t="s">
        <v>70</v>
      </c>
      <c r="C35" s="46" t="s">
        <v>89</v>
      </c>
      <c r="D35" s="20" t="s">
        <v>2</v>
      </c>
      <c r="E35" s="22">
        <v>2</v>
      </c>
      <c r="F35" s="26"/>
      <c r="G35" s="14"/>
      <c r="H35" s="111"/>
      <c r="I35" s="23"/>
    </row>
    <row r="36" spans="1:15" ht="20.25" customHeight="1" x14ac:dyDescent="0.2">
      <c r="A36" s="32"/>
      <c r="B36" s="542" t="s">
        <v>5</v>
      </c>
      <c r="C36" s="13"/>
      <c r="D36" s="38"/>
      <c r="E36" s="39"/>
      <c r="F36" s="5"/>
      <c r="G36" s="355">
        <f>+G14*E37*E38*E39*E40*E41*E42</f>
        <v>176.23871999999997</v>
      </c>
      <c r="H36" s="356" t="s">
        <v>51</v>
      </c>
      <c r="I36" s="115"/>
    </row>
    <row r="37" spans="1:15" x14ac:dyDescent="0.2">
      <c r="A37" s="27"/>
      <c r="B37" s="15" t="s">
        <v>6</v>
      </c>
      <c r="C37" s="13" t="s">
        <v>21</v>
      </c>
      <c r="D37" s="19" t="s">
        <v>4</v>
      </c>
      <c r="E37" s="21">
        <v>1</v>
      </c>
      <c r="F37" s="25"/>
      <c r="G37" s="12"/>
      <c r="H37" s="109"/>
      <c r="I37" s="23"/>
    </row>
    <row r="38" spans="1:15" x14ac:dyDescent="0.2">
      <c r="A38" s="27"/>
      <c r="B38" s="15" t="s">
        <v>7</v>
      </c>
      <c r="C38" s="13">
        <v>1</v>
      </c>
      <c r="D38" s="19" t="s">
        <v>50</v>
      </c>
      <c r="E38" s="21">
        <v>1</v>
      </c>
      <c r="F38" s="25"/>
      <c r="G38" s="12"/>
      <c r="H38" s="109"/>
    </row>
    <row r="39" spans="1:15" x14ac:dyDescent="0.2">
      <c r="A39" s="27"/>
      <c r="B39" s="15" t="s">
        <v>71</v>
      </c>
      <c r="C39" s="13">
        <v>8</v>
      </c>
      <c r="D39" s="19" t="s">
        <v>154</v>
      </c>
      <c r="E39" s="21">
        <v>1</v>
      </c>
      <c r="F39" s="12"/>
      <c r="G39" s="12"/>
      <c r="H39" s="109"/>
      <c r="I39" s="23"/>
    </row>
    <row r="40" spans="1:15" x14ac:dyDescent="0.2">
      <c r="A40" s="27"/>
      <c r="B40" s="15" t="s">
        <v>76</v>
      </c>
      <c r="C40" s="13">
        <v>25</v>
      </c>
      <c r="D40" s="19" t="s">
        <v>154</v>
      </c>
      <c r="E40" s="21">
        <v>1</v>
      </c>
      <c r="F40" s="25"/>
      <c r="G40" s="12"/>
      <c r="H40" s="109"/>
    </row>
    <row r="41" spans="1:15" x14ac:dyDescent="0.2">
      <c r="A41" s="27"/>
      <c r="B41" s="15" t="s">
        <v>59</v>
      </c>
      <c r="C41" s="13" t="s">
        <v>17</v>
      </c>
      <c r="D41" s="19" t="s">
        <v>78</v>
      </c>
      <c r="E41" s="21">
        <v>1</v>
      </c>
      <c r="F41" s="25"/>
      <c r="G41" s="12"/>
      <c r="H41" s="109"/>
    </row>
    <row r="42" spans="1:15" ht="13.5" thickBot="1" x14ac:dyDescent="0.25">
      <c r="A42" s="33"/>
      <c r="B42" s="275" t="s">
        <v>70</v>
      </c>
      <c r="C42" s="47" t="s">
        <v>92</v>
      </c>
      <c r="D42" s="44" t="s">
        <v>2</v>
      </c>
      <c r="E42" s="35">
        <v>2.8</v>
      </c>
      <c r="F42" s="40"/>
      <c r="G42" s="36"/>
      <c r="H42" s="110"/>
      <c r="I42" s="23"/>
    </row>
    <row r="43" spans="1:15" ht="16.5" customHeight="1" x14ac:dyDescent="0.2">
      <c r="A43" s="4"/>
      <c r="B43" s="5"/>
      <c r="C43" s="6"/>
      <c r="D43" s="7"/>
      <c r="E43" s="3"/>
      <c r="F43" s="6"/>
      <c r="G43" s="8"/>
      <c r="H43" s="112"/>
    </row>
    <row r="45" spans="1:15" s="79" customFormat="1" x14ac:dyDescent="0.2">
      <c r="A45" s="398"/>
      <c r="B45" s="399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</row>
    <row r="46" spans="1:15" s="79" customFormat="1" x14ac:dyDescent="0.2">
      <c r="A46" s="400" t="s">
        <v>268</v>
      </c>
      <c r="B46"/>
      <c r="C46"/>
      <c r="D46"/>
      <c r="E46"/>
      <c r="F46"/>
      <c r="G46"/>
      <c r="H46"/>
      <c r="I46"/>
      <c r="J46"/>
      <c r="K46"/>
      <c r="L46"/>
      <c r="M46"/>
      <c r="N46" s="400"/>
      <c r="O46" s="403" t="s">
        <v>329</v>
      </c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O46" sqref="O46"/>
      <pageMargins left="0.70866141732283472" right="0.70866141732283472" top="0.78740157480314965" bottom="0.78740157480314965" header="0.31496062992125984" footer="0.31496062992125984"/>
      <pageSetup paperSize="9" scale="74" orientation="landscape" r:id="rId1"/>
    </customSheetView>
    <customSheetView guid="{A22E7959-72C9-4118-8518-4EEC3C21A68F}" scale="90" showGridLines="0" showRowCol="0" fitToPage="1">
      <selection activeCell="O46" sqref="O46"/>
      <pageMargins left="0.70866141732283472" right="0.70866141732283472" top="0.78740157480314965" bottom="0.78740157480314965" header="0.31496062992125984" footer="0.31496062992125984"/>
      <pageSetup paperSize="9" scale="74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4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tabColor theme="9" tint="-0.249977111117893"/>
    <pageSetUpPr fitToPage="1"/>
  </sheetPr>
  <dimension ref="A1:Q63"/>
  <sheetViews>
    <sheetView showGridLines="0" showRowColHeaders="0" zoomScale="90" zoomScaleNormal="90" workbookViewId="0">
      <selection activeCell="O42" sqref="O42"/>
    </sheetView>
  </sheetViews>
  <sheetFormatPr baseColWidth="10" defaultRowHeight="12.75" x14ac:dyDescent="0.2"/>
  <cols>
    <col min="1" max="1" width="2.28515625" customWidth="1"/>
    <col min="2" max="2" width="25.710937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customWidth="1"/>
    <col min="9" max="9" width="7.7109375" customWidth="1"/>
  </cols>
  <sheetData>
    <row r="1" spans="1:10" ht="18.75" customHeight="1" x14ac:dyDescent="0.2">
      <c r="A1" s="512" t="s">
        <v>166</v>
      </c>
      <c r="B1" s="181"/>
      <c r="C1" s="181"/>
      <c r="D1" s="181"/>
      <c r="E1" s="182" t="s">
        <v>1</v>
      </c>
      <c r="F1" s="182"/>
      <c r="G1" s="183"/>
      <c r="H1" s="184"/>
    </row>
    <row r="2" spans="1:10" ht="18" customHeight="1" x14ac:dyDescent="0.2">
      <c r="A2" s="185"/>
      <c r="B2" s="219" t="s">
        <v>283</v>
      </c>
      <c r="C2" s="189"/>
      <c r="D2" s="189"/>
      <c r="E2" s="189"/>
      <c r="F2" s="189"/>
      <c r="G2" s="220"/>
      <c r="H2" s="187"/>
      <c r="J2" s="23" t="s">
        <v>290</v>
      </c>
    </row>
    <row r="3" spans="1:10" x14ac:dyDescent="0.2">
      <c r="A3" s="185"/>
      <c r="B3" s="219" t="s">
        <v>284</v>
      </c>
      <c r="C3" s="189"/>
      <c r="D3" s="189"/>
      <c r="E3" s="189"/>
      <c r="F3" s="189"/>
      <c r="G3" s="510"/>
      <c r="H3" s="511"/>
    </row>
    <row r="4" spans="1:10" ht="16.5" customHeight="1" x14ac:dyDescent="0.2">
      <c r="A4" s="185"/>
      <c r="B4" s="240" t="s">
        <v>280</v>
      </c>
      <c r="C4" s="189"/>
      <c r="D4" s="189"/>
      <c r="E4" s="189"/>
      <c r="F4" s="189"/>
      <c r="G4" s="510" t="s">
        <v>16</v>
      </c>
      <c r="H4" s="511" t="s">
        <v>165</v>
      </c>
    </row>
    <row r="5" spans="1:10" ht="16.5" customHeight="1" x14ac:dyDescent="0.2">
      <c r="A5" s="185"/>
      <c r="B5" s="240" t="s">
        <v>281</v>
      </c>
      <c r="C5" s="189"/>
      <c r="D5" s="189"/>
      <c r="E5" s="189"/>
      <c r="F5" s="189"/>
      <c r="G5" s="220" t="s">
        <v>13</v>
      </c>
      <c r="H5" s="187" t="s">
        <v>160</v>
      </c>
    </row>
    <row r="6" spans="1:10" ht="16.5" customHeight="1" x14ac:dyDescent="0.2">
      <c r="A6" s="185"/>
      <c r="B6" s="240" t="s">
        <v>282</v>
      </c>
      <c r="C6" s="189"/>
      <c r="D6" s="189"/>
      <c r="E6" s="189"/>
      <c r="F6" s="189"/>
      <c r="G6" s="220" t="s">
        <v>163</v>
      </c>
      <c r="H6" s="187" t="s">
        <v>162</v>
      </c>
    </row>
    <row r="7" spans="1:10" s="469" customFormat="1" ht="139.5" customHeight="1" x14ac:dyDescent="0.2">
      <c r="A7" s="516"/>
      <c r="B7" s="636" t="s">
        <v>285</v>
      </c>
      <c r="C7" s="637"/>
      <c r="D7" s="637"/>
      <c r="E7" s="637"/>
      <c r="F7" s="638"/>
      <c r="G7" s="517"/>
      <c r="H7" s="518"/>
    </row>
    <row r="8" spans="1:10" s="469" customFormat="1" ht="21" customHeight="1" x14ac:dyDescent="0.2">
      <c r="A8" s="479"/>
      <c r="B8" s="480"/>
      <c r="C8" s="480"/>
      <c r="D8" s="480"/>
      <c r="E8" s="480"/>
      <c r="F8" s="480"/>
      <c r="G8" s="467" t="s">
        <v>299</v>
      </c>
      <c r="H8" s="480"/>
    </row>
    <row r="9" spans="1:10" s="469" customFormat="1" ht="21" customHeight="1" thickBot="1" x14ac:dyDescent="0.25">
      <c r="A9" s="479"/>
      <c r="B9" s="480"/>
      <c r="C9" s="480"/>
      <c r="D9" s="480"/>
      <c r="E9" s="480"/>
      <c r="F9" s="480"/>
      <c r="G9" s="482" t="s">
        <v>178</v>
      </c>
      <c r="H9" s="519"/>
    </row>
    <row r="10" spans="1:10" x14ac:dyDescent="0.2">
      <c r="A10" s="139"/>
      <c r="B10" s="198" t="s">
        <v>324</v>
      </c>
      <c r="C10" s="375">
        <v>335</v>
      </c>
      <c r="D10" s="198" t="s">
        <v>185</v>
      </c>
      <c r="E10" s="199">
        <v>20</v>
      </c>
      <c r="F10" s="200" t="s">
        <v>20</v>
      </c>
      <c r="G10" s="199">
        <f>+C10*(E10/60)</f>
        <v>111.66666666666666</v>
      </c>
      <c r="H10" s="201" t="s">
        <v>51</v>
      </c>
      <c r="I10" s="42"/>
    </row>
    <row r="11" spans="1:10" x14ac:dyDescent="0.2">
      <c r="A11" s="143"/>
      <c r="B11" s="209" t="s">
        <v>310</v>
      </c>
      <c r="C11" s="366">
        <v>335</v>
      </c>
      <c r="D11" s="144" t="s">
        <v>185</v>
      </c>
      <c r="E11" s="202">
        <v>37.97</v>
      </c>
      <c r="F11" s="203" t="s">
        <v>20</v>
      </c>
      <c r="G11" s="202">
        <f>+C11*(E11/60)</f>
        <v>211.99916666666667</v>
      </c>
      <c r="H11" s="147" t="s">
        <v>51</v>
      </c>
      <c r="I11" s="42"/>
      <c r="J11" s="609" t="s">
        <v>327</v>
      </c>
    </row>
    <row r="12" spans="1:10" x14ac:dyDescent="0.2">
      <c r="A12" s="143"/>
      <c r="B12" s="209" t="s">
        <v>314</v>
      </c>
      <c r="C12" s="366">
        <v>185</v>
      </c>
      <c r="D12" s="144" t="s">
        <v>185</v>
      </c>
      <c r="E12" s="202"/>
      <c r="F12" s="203"/>
      <c r="G12" s="202"/>
      <c r="H12" s="147"/>
      <c r="I12" s="42"/>
    </row>
    <row r="13" spans="1:10" x14ac:dyDescent="0.2">
      <c r="A13" s="143"/>
      <c r="B13" s="209" t="s">
        <v>311</v>
      </c>
      <c r="C13" s="366">
        <v>45</v>
      </c>
      <c r="D13" s="144" t="s">
        <v>185</v>
      </c>
      <c r="E13" s="202"/>
      <c r="F13" s="203"/>
      <c r="G13" s="202"/>
      <c r="H13" s="147"/>
      <c r="I13" s="42"/>
    </row>
    <row r="14" spans="1:10" x14ac:dyDescent="0.2">
      <c r="A14" s="143"/>
      <c r="B14" s="209" t="s">
        <v>312</v>
      </c>
      <c r="C14" s="366">
        <v>60</v>
      </c>
      <c r="D14" s="144" t="s">
        <v>185</v>
      </c>
      <c r="E14" s="202"/>
      <c r="F14" s="203"/>
      <c r="G14" s="202"/>
      <c r="H14" s="147"/>
      <c r="I14" s="117"/>
    </row>
    <row r="15" spans="1:10" x14ac:dyDescent="0.2">
      <c r="A15" s="143"/>
      <c r="B15" s="144" t="s">
        <v>313</v>
      </c>
      <c r="C15" s="366">
        <v>45</v>
      </c>
      <c r="D15" s="144" t="s">
        <v>185</v>
      </c>
      <c r="E15" s="202"/>
      <c r="F15" s="151"/>
      <c r="G15" s="204"/>
      <c r="H15" s="205"/>
      <c r="I15" s="10"/>
    </row>
    <row r="16" spans="1:10" s="469" customFormat="1" ht="21.75" customHeight="1" thickBot="1" x14ac:dyDescent="0.25">
      <c r="A16" s="484"/>
      <c r="B16" s="485"/>
      <c r="C16" s="513"/>
      <c r="D16" s="485"/>
      <c r="E16" s="490"/>
      <c r="F16" s="489"/>
      <c r="G16" s="490">
        <f>SUM(G10:G15)</f>
        <v>323.66583333333335</v>
      </c>
      <c r="H16" s="491" t="s">
        <v>51</v>
      </c>
    </row>
    <row r="17" spans="1:17" s="1" customFormat="1" ht="19.5" customHeight="1" x14ac:dyDescent="0.2">
      <c r="A17" s="48"/>
      <c r="B17" s="540" t="s">
        <v>210</v>
      </c>
      <c r="C17" s="123"/>
      <c r="D17" s="123"/>
      <c r="E17" s="122"/>
      <c r="F17" s="51"/>
      <c r="G17" s="359">
        <f>+G16*E18*E19*E20*E21*E22</f>
        <v>323.66583333333335</v>
      </c>
      <c r="H17" s="360" t="s">
        <v>51</v>
      </c>
      <c r="I17" s="126"/>
      <c r="J17" s="13"/>
      <c r="K17" s="19"/>
      <c r="L17" s="21"/>
    </row>
    <row r="18" spans="1:17" x14ac:dyDescent="0.2">
      <c r="A18" s="27"/>
      <c r="B18" s="272" t="s">
        <v>6</v>
      </c>
      <c r="C18" s="13" t="s">
        <v>161</v>
      </c>
      <c r="D18" s="19" t="s">
        <v>4</v>
      </c>
      <c r="E18" s="21">
        <v>1</v>
      </c>
      <c r="F18" s="25"/>
      <c r="G18" s="12"/>
      <c r="H18" s="109"/>
      <c r="I18" s="23"/>
      <c r="J18" s="13"/>
      <c r="K18" s="19"/>
      <c r="L18" s="21"/>
      <c r="N18" s="15"/>
      <c r="O18" s="13"/>
      <c r="P18" s="19"/>
      <c r="Q18" s="21"/>
    </row>
    <row r="19" spans="1:17" x14ac:dyDescent="0.2">
      <c r="A19" s="27"/>
      <c r="B19" s="272" t="s">
        <v>7</v>
      </c>
      <c r="C19" s="13">
        <v>2</v>
      </c>
      <c r="D19" s="19" t="s">
        <v>50</v>
      </c>
      <c r="E19" s="21">
        <v>1</v>
      </c>
      <c r="F19" s="25"/>
      <c r="G19" s="12"/>
      <c r="H19" s="109"/>
      <c r="I19" s="15"/>
      <c r="J19" s="13"/>
      <c r="K19" s="19"/>
      <c r="L19" s="21"/>
      <c r="N19" s="15"/>
      <c r="O19" s="13"/>
      <c r="P19" s="19"/>
      <c r="Q19" s="21"/>
    </row>
    <row r="20" spans="1:17" x14ac:dyDescent="0.2">
      <c r="A20" s="27"/>
      <c r="B20" s="15" t="s">
        <v>13</v>
      </c>
      <c r="C20" s="13" t="s">
        <v>160</v>
      </c>
      <c r="D20" s="19"/>
      <c r="E20" s="21">
        <v>1</v>
      </c>
      <c r="F20" s="25"/>
      <c r="G20" s="12"/>
      <c r="H20" s="109"/>
      <c r="I20" s="15"/>
      <c r="J20" s="13"/>
      <c r="K20" s="19"/>
      <c r="L20" s="21"/>
      <c r="N20" s="15"/>
      <c r="O20" s="13"/>
      <c r="P20" s="19"/>
      <c r="Q20" s="21"/>
    </row>
    <row r="21" spans="1:17" x14ac:dyDescent="0.2">
      <c r="A21" s="27"/>
      <c r="B21" s="272" t="s">
        <v>74</v>
      </c>
      <c r="C21" s="13" t="s">
        <v>21</v>
      </c>
      <c r="D21" s="19"/>
      <c r="E21" s="21">
        <v>1</v>
      </c>
      <c r="F21" s="25"/>
      <c r="G21" s="12"/>
      <c r="H21" s="109"/>
      <c r="I21" s="15"/>
      <c r="J21" s="13"/>
      <c r="K21" s="19"/>
      <c r="L21" s="21"/>
      <c r="N21" s="15"/>
      <c r="O21" s="13"/>
      <c r="P21" s="19"/>
      <c r="Q21" s="21"/>
    </row>
    <row r="22" spans="1:17" x14ac:dyDescent="0.2">
      <c r="A22" s="29"/>
      <c r="B22" s="16" t="s">
        <v>158</v>
      </c>
      <c r="C22" s="46" t="s">
        <v>21</v>
      </c>
      <c r="D22" s="20" t="s">
        <v>2</v>
      </c>
      <c r="E22" s="22">
        <v>1</v>
      </c>
      <c r="F22" s="26"/>
      <c r="G22" s="14"/>
      <c r="H22" s="111"/>
      <c r="I22" s="15"/>
      <c r="J22" s="121"/>
      <c r="K22" s="19"/>
      <c r="L22" s="21"/>
      <c r="N22" s="15"/>
      <c r="O22" s="52"/>
      <c r="P22" s="19"/>
      <c r="Q22" s="21"/>
    </row>
    <row r="23" spans="1:17" s="1" customFormat="1" ht="17.25" customHeight="1" x14ac:dyDescent="0.2">
      <c r="A23" s="27"/>
      <c r="B23" s="541" t="s">
        <v>9</v>
      </c>
      <c r="C23" s="11"/>
      <c r="D23" s="11"/>
      <c r="E23" s="125"/>
      <c r="F23" s="12"/>
      <c r="G23" s="361">
        <f>+G16*E24*E25*E26*E27*E28</f>
        <v>323.66583333333335</v>
      </c>
      <c r="H23" s="356" t="s">
        <v>51</v>
      </c>
      <c r="I23" s="15"/>
      <c r="J23" s="13"/>
      <c r="K23" s="19"/>
      <c r="L23" s="21"/>
    </row>
    <row r="24" spans="1:17" x14ac:dyDescent="0.2">
      <c r="A24" s="27"/>
      <c r="B24" s="272" t="s">
        <v>6</v>
      </c>
      <c r="C24" s="13" t="s">
        <v>209</v>
      </c>
      <c r="D24" s="19" t="s">
        <v>4</v>
      </c>
      <c r="E24" s="21">
        <v>1</v>
      </c>
      <c r="F24" s="25"/>
      <c r="G24" s="12"/>
      <c r="H24" s="109"/>
      <c r="I24" s="23"/>
      <c r="J24" s="13"/>
      <c r="K24" s="19"/>
      <c r="L24" s="21"/>
      <c r="N24" s="15"/>
      <c r="O24" s="13"/>
      <c r="P24" s="19"/>
      <c r="Q24" s="21"/>
    </row>
    <row r="25" spans="1:17" x14ac:dyDescent="0.2">
      <c r="A25" s="27"/>
      <c r="B25" s="272" t="s">
        <v>7</v>
      </c>
      <c r="C25" s="13" t="s">
        <v>180</v>
      </c>
      <c r="D25" s="19" t="s">
        <v>50</v>
      </c>
      <c r="E25" s="21">
        <v>1</v>
      </c>
      <c r="F25" s="25"/>
      <c r="G25" s="12"/>
      <c r="H25" s="109"/>
      <c r="I25" s="15"/>
      <c r="J25" s="13"/>
      <c r="K25" s="19"/>
      <c r="L25" s="21"/>
      <c r="N25" s="15"/>
      <c r="O25" s="13"/>
      <c r="P25" s="19"/>
      <c r="Q25" s="21"/>
    </row>
    <row r="26" spans="1:17" x14ac:dyDescent="0.2">
      <c r="A26" s="27"/>
      <c r="B26" s="15" t="s">
        <v>13</v>
      </c>
      <c r="C26" s="13" t="s">
        <v>21</v>
      </c>
      <c r="D26" s="19"/>
      <c r="E26" s="21">
        <v>1</v>
      </c>
      <c r="F26" s="25"/>
      <c r="G26" s="12"/>
      <c r="H26" s="109"/>
      <c r="I26" s="15"/>
      <c r="J26" s="13"/>
      <c r="K26" s="19"/>
      <c r="L26" s="21"/>
      <c r="N26" s="15"/>
      <c r="O26" s="13"/>
      <c r="P26" s="19"/>
      <c r="Q26" s="21"/>
    </row>
    <row r="27" spans="1:17" x14ac:dyDescent="0.2">
      <c r="A27" s="27"/>
      <c r="B27" s="272" t="s">
        <v>74</v>
      </c>
      <c r="C27" s="13" t="s">
        <v>21</v>
      </c>
      <c r="D27" s="19"/>
      <c r="E27" s="21">
        <v>1</v>
      </c>
      <c r="F27" s="25"/>
      <c r="G27" s="12"/>
      <c r="H27" s="109"/>
      <c r="I27" s="15"/>
      <c r="J27" s="13"/>
      <c r="K27" s="19"/>
      <c r="L27" s="21"/>
      <c r="N27" s="15"/>
      <c r="O27" s="13"/>
      <c r="P27" s="19"/>
      <c r="Q27" s="21"/>
    </row>
    <row r="28" spans="1:17" x14ac:dyDescent="0.2">
      <c r="A28" s="29"/>
      <c r="B28" s="16" t="s">
        <v>158</v>
      </c>
      <c r="C28" s="46" t="s">
        <v>21</v>
      </c>
      <c r="D28" s="20" t="s">
        <v>2</v>
      </c>
      <c r="E28" s="22">
        <v>1</v>
      </c>
      <c r="F28" s="26"/>
      <c r="G28" s="14"/>
      <c r="H28" s="111"/>
      <c r="I28" s="15"/>
      <c r="J28" s="121"/>
      <c r="K28" s="19"/>
      <c r="L28" s="21"/>
      <c r="N28" s="15"/>
      <c r="O28" s="52"/>
      <c r="P28" s="19"/>
      <c r="Q28" s="21"/>
    </row>
    <row r="29" spans="1:17" ht="17.25" customHeight="1" x14ac:dyDescent="0.2">
      <c r="A29" s="31"/>
      <c r="B29" s="108" t="s">
        <v>0</v>
      </c>
      <c r="C29" s="38"/>
      <c r="D29" s="38"/>
      <c r="E29" s="39"/>
      <c r="F29" s="5"/>
      <c r="G29" s="355">
        <f>+G16*E30*E31*E32*E33*E34</f>
        <v>420.76558333333338</v>
      </c>
      <c r="H29" s="356" t="s">
        <v>51</v>
      </c>
      <c r="I29" s="15"/>
      <c r="J29" s="13"/>
      <c r="K29" s="19"/>
      <c r="L29" s="21"/>
      <c r="N29" s="15"/>
      <c r="O29" s="13"/>
      <c r="P29" s="19"/>
      <c r="Q29" s="21"/>
    </row>
    <row r="30" spans="1:17" x14ac:dyDescent="0.2">
      <c r="A30" s="27"/>
      <c r="B30" s="272" t="s">
        <v>6</v>
      </c>
      <c r="C30" s="13" t="s">
        <v>209</v>
      </c>
      <c r="D30" s="19" t="s">
        <v>4</v>
      </c>
      <c r="E30" s="21">
        <v>1</v>
      </c>
      <c r="F30" s="25"/>
      <c r="G30" s="12"/>
      <c r="H30" s="109"/>
      <c r="I30" s="120"/>
      <c r="J30" s="13"/>
      <c r="K30" s="13"/>
      <c r="L30" s="21"/>
      <c r="N30" s="15"/>
      <c r="O30" s="13"/>
      <c r="P30" s="19"/>
      <c r="Q30" s="21"/>
    </row>
    <row r="31" spans="1:17" x14ac:dyDescent="0.2">
      <c r="A31" s="27"/>
      <c r="B31" s="272" t="s">
        <v>7</v>
      </c>
      <c r="C31" s="13" t="s">
        <v>180</v>
      </c>
      <c r="D31" s="19" t="s">
        <v>50</v>
      </c>
      <c r="E31" s="21">
        <v>1</v>
      </c>
      <c r="F31" s="25"/>
      <c r="G31" s="12"/>
      <c r="H31" s="109"/>
      <c r="I31" s="15"/>
      <c r="J31" s="13"/>
      <c r="K31" s="19"/>
      <c r="L31" s="21"/>
      <c r="N31" s="120"/>
      <c r="O31" s="13"/>
      <c r="P31" s="13"/>
      <c r="Q31" s="21"/>
    </row>
    <row r="32" spans="1:17" x14ac:dyDescent="0.2">
      <c r="A32" s="27"/>
      <c r="B32" s="15" t="s">
        <v>13</v>
      </c>
      <c r="C32" s="13" t="s">
        <v>21</v>
      </c>
      <c r="D32" s="19"/>
      <c r="E32" s="21">
        <v>1</v>
      </c>
      <c r="F32" s="12"/>
      <c r="G32" s="12"/>
      <c r="H32" s="109"/>
      <c r="I32" s="15"/>
      <c r="J32" s="13"/>
      <c r="K32" s="53"/>
      <c r="L32" s="21"/>
      <c r="N32" s="15"/>
      <c r="O32" s="13"/>
      <c r="P32" s="19"/>
      <c r="Q32" s="21"/>
    </row>
    <row r="33" spans="1:17" x14ac:dyDescent="0.2">
      <c r="A33" s="27"/>
      <c r="B33" s="272" t="s">
        <v>74</v>
      </c>
      <c r="C33" s="13" t="s">
        <v>159</v>
      </c>
      <c r="D33" s="19"/>
      <c r="E33" s="21">
        <v>1.3</v>
      </c>
      <c r="F33" s="25"/>
      <c r="G33" s="12"/>
      <c r="H33" s="109"/>
      <c r="I33" s="15"/>
      <c r="J33" s="13"/>
      <c r="K33" s="53"/>
      <c r="L33" s="21"/>
      <c r="N33" s="15"/>
      <c r="O33" s="13"/>
      <c r="P33" s="53"/>
      <c r="Q33" s="21"/>
    </row>
    <row r="34" spans="1:17" x14ac:dyDescent="0.2">
      <c r="A34" s="29"/>
      <c r="B34" s="16" t="s">
        <v>158</v>
      </c>
      <c r="C34" s="46" t="s">
        <v>21</v>
      </c>
      <c r="D34" s="20" t="s">
        <v>2</v>
      </c>
      <c r="E34" s="22">
        <v>1</v>
      </c>
      <c r="F34" s="26"/>
      <c r="G34" s="14"/>
      <c r="H34" s="111"/>
      <c r="I34" s="15"/>
      <c r="J34" s="17"/>
      <c r="K34" s="53"/>
      <c r="L34" s="21"/>
      <c r="N34" s="15"/>
      <c r="O34" s="13"/>
      <c r="P34" s="19"/>
      <c r="Q34" s="21"/>
    </row>
    <row r="35" spans="1:17" ht="18" customHeight="1" x14ac:dyDescent="0.2">
      <c r="A35" s="32"/>
      <c r="B35" s="542" t="s">
        <v>5</v>
      </c>
      <c r="C35" s="13"/>
      <c r="D35" s="38"/>
      <c r="E35" s="39"/>
      <c r="F35" s="5"/>
      <c r="G35" s="355">
        <f>+G16*E36*E37*E38*E39*E40</f>
        <v>807.86992000000021</v>
      </c>
      <c r="H35" s="356" t="s">
        <v>51</v>
      </c>
      <c r="I35" s="126"/>
      <c r="J35" s="52"/>
      <c r="K35" s="53"/>
      <c r="L35" s="21"/>
      <c r="N35" s="15"/>
      <c r="O35" s="13"/>
      <c r="P35" s="53"/>
      <c r="Q35" s="21"/>
    </row>
    <row r="36" spans="1:17" x14ac:dyDescent="0.2">
      <c r="A36" s="27"/>
      <c r="B36" s="272" t="s">
        <v>6</v>
      </c>
      <c r="C36" s="13" t="s">
        <v>204</v>
      </c>
      <c r="D36" s="19" t="s">
        <v>4</v>
      </c>
      <c r="E36" s="21">
        <v>1.6</v>
      </c>
      <c r="F36" s="25"/>
      <c r="G36" s="12"/>
      <c r="H36" s="109"/>
      <c r="I36" s="15"/>
      <c r="J36" s="13"/>
      <c r="K36" s="53"/>
      <c r="L36" s="21"/>
      <c r="N36" s="15"/>
      <c r="O36" s="52"/>
      <c r="P36" s="53"/>
      <c r="Q36" s="21"/>
    </row>
    <row r="37" spans="1:17" x14ac:dyDescent="0.2">
      <c r="A37" s="27"/>
      <c r="B37" s="272" t="s">
        <v>7</v>
      </c>
      <c r="C37" s="13" t="s">
        <v>179</v>
      </c>
      <c r="D37" s="19" t="s">
        <v>50</v>
      </c>
      <c r="E37" s="21">
        <v>1.2</v>
      </c>
      <c r="F37" s="25"/>
      <c r="G37" s="12"/>
      <c r="H37" s="109"/>
      <c r="I37" s="15"/>
      <c r="J37" s="13"/>
      <c r="K37" s="19"/>
      <c r="L37" s="21"/>
      <c r="N37" s="15"/>
      <c r="O37" s="13"/>
      <c r="P37" s="53"/>
      <c r="Q37" s="21"/>
    </row>
    <row r="38" spans="1:17" x14ac:dyDescent="0.2">
      <c r="A38" s="27"/>
      <c r="B38" s="15" t="s">
        <v>13</v>
      </c>
      <c r="C38" s="13" t="s">
        <v>21</v>
      </c>
      <c r="D38" s="19"/>
      <c r="E38" s="21">
        <v>1</v>
      </c>
      <c r="F38" s="12"/>
      <c r="G38" s="12"/>
      <c r="H38" s="109"/>
      <c r="I38" s="120"/>
      <c r="J38" s="13"/>
      <c r="K38" s="13"/>
      <c r="L38" s="21"/>
      <c r="N38" s="15"/>
      <c r="O38" s="13"/>
      <c r="P38" s="19"/>
      <c r="Q38" s="21"/>
    </row>
    <row r="39" spans="1:17" x14ac:dyDescent="0.2">
      <c r="A39" s="27"/>
      <c r="B39" s="272" t="s">
        <v>74</v>
      </c>
      <c r="C39" s="13" t="s">
        <v>159</v>
      </c>
      <c r="D39" s="19"/>
      <c r="E39" s="21">
        <v>1.3</v>
      </c>
      <c r="F39" s="25"/>
      <c r="G39" s="12"/>
      <c r="H39" s="109"/>
      <c r="I39" s="15"/>
      <c r="J39" s="13"/>
      <c r="K39" s="53"/>
      <c r="L39" s="21"/>
      <c r="N39" s="120"/>
      <c r="O39" s="13"/>
      <c r="P39" s="13"/>
      <c r="Q39" s="21"/>
    </row>
    <row r="40" spans="1:17" ht="13.5" thickBot="1" x14ac:dyDescent="0.25">
      <c r="A40" s="33"/>
      <c r="B40" s="34" t="s">
        <v>158</v>
      </c>
      <c r="C40" s="47" t="s">
        <v>21</v>
      </c>
      <c r="D40" s="44" t="s">
        <v>2</v>
      </c>
      <c r="E40" s="35">
        <v>1</v>
      </c>
      <c r="F40" s="40"/>
      <c r="G40" s="36"/>
      <c r="H40" s="110"/>
      <c r="I40" s="15"/>
      <c r="J40" s="13"/>
      <c r="K40" s="19"/>
      <c r="L40" s="21"/>
      <c r="N40" s="15"/>
      <c r="O40" s="13"/>
      <c r="P40" s="19"/>
      <c r="Q40" s="21"/>
    </row>
    <row r="41" spans="1:17" ht="16.5" customHeight="1" x14ac:dyDescent="0.2">
      <c r="A41" s="4"/>
      <c r="B41" s="5"/>
      <c r="C41" s="6"/>
      <c r="D41" s="7"/>
      <c r="E41" s="3"/>
      <c r="F41" s="6"/>
      <c r="G41" s="8"/>
      <c r="H41" s="9"/>
      <c r="I41" s="15"/>
      <c r="J41" s="13"/>
      <c r="K41" s="53"/>
      <c r="L41" s="21"/>
      <c r="N41" s="15"/>
      <c r="O41" s="13"/>
      <c r="P41" s="19"/>
      <c r="Q41" s="21"/>
    </row>
    <row r="42" spans="1:17" x14ac:dyDescent="0.2">
      <c r="D42" s="1"/>
      <c r="E42" s="1"/>
      <c r="F42" s="1"/>
      <c r="G42" s="15"/>
      <c r="H42" s="13"/>
      <c r="I42" s="19"/>
      <c r="J42" s="21"/>
      <c r="K42" s="1"/>
      <c r="L42" s="1"/>
    </row>
    <row r="43" spans="1:17" s="79" customFormat="1" x14ac:dyDescent="0.2">
      <c r="A43" s="398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</row>
    <row r="44" spans="1:17" s="79" customFormat="1" x14ac:dyDescent="0.2">
      <c r="A44" s="400" t="s">
        <v>268</v>
      </c>
      <c r="B44"/>
      <c r="C44"/>
      <c r="D44"/>
      <c r="E44"/>
      <c r="F44"/>
      <c r="G44"/>
      <c r="H44"/>
      <c r="I44"/>
      <c r="J44"/>
      <c r="K44"/>
      <c r="L44"/>
      <c r="M44"/>
      <c r="N44" s="400"/>
      <c r="O44" s="403" t="s">
        <v>329</v>
      </c>
    </row>
    <row r="45" spans="1:17" x14ac:dyDescent="0.2">
      <c r="G45" s="15"/>
      <c r="H45" s="13"/>
      <c r="I45" s="19"/>
      <c r="J45" s="21"/>
    </row>
    <row r="46" spans="1:17" x14ac:dyDescent="0.2">
      <c r="G46" s="15"/>
      <c r="H46" s="13"/>
      <c r="I46" s="19"/>
      <c r="J46" s="21"/>
    </row>
    <row r="47" spans="1:17" x14ac:dyDescent="0.2">
      <c r="G47" s="15"/>
      <c r="H47" s="13"/>
      <c r="I47" s="53"/>
      <c r="J47" s="21"/>
    </row>
    <row r="48" spans="1:17" x14ac:dyDescent="0.2">
      <c r="F48" s="1"/>
      <c r="G48" s="15"/>
      <c r="H48" s="52"/>
      <c r="I48" s="53"/>
      <c r="J48" s="21"/>
      <c r="K48" s="1"/>
    </row>
    <row r="49" spans="6:11" x14ac:dyDescent="0.2">
      <c r="F49" s="1"/>
      <c r="G49" s="15"/>
      <c r="H49" s="13"/>
      <c r="I49" s="53"/>
      <c r="J49" s="21"/>
      <c r="K49" s="1"/>
    </row>
    <row r="50" spans="6:11" x14ac:dyDescent="0.2">
      <c r="F50" s="1"/>
      <c r="G50" s="15"/>
      <c r="H50" s="13"/>
      <c r="I50" s="19"/>
      <c r="J50" s="21"/>
      <c r="K50" s="1"/>
    </row>
    <row r="51" spans="6:11" x14ac:dyDescent="0.2">
      <c r="F51" s="1"/>
      <c r="G51" s="120"/>
      <c r="H51" s="13"/>
      <c r="I51" s="13"/>
      <c r="J51" s="21"/>
      <c r="K51" s="1"/>
    </row>
    <row r="52" spans="6:11" x14ac:dyDescent="0.2">
      <c r="F52" s="1"/>
      <c r="G52" s="15"/>
      <c r="H52" s="127"/>
      <c r="I52" s="53"/>
      <c r="J52" s="21"/>
      <c r="K52" s="1"/>
    </row>
    <row r="53" spans="6:11" x14ac:dyDescent="0.2">
      <c r="F53" s="1"/>
      <c r="G53" s="15"/>
      <c r="H53" s="13"/>
      <c r="I53" s="19"/>
      <c r="J53" s="21"/>
      <c r="K53" s="1"/>
    </row>
    <row r="54" spans="6:11" x14ac:dyDescent="0.2">
      <c r="F54" s="1"/>
      <c r="G54" s="15"/>
      <c r="H54" s="13"/>
      <c r="I54" s="19"/>
      <c r="J54" s="21"/>
      <c r="K54" s="1"/>
    </row>
    <row r="55" spans="6:11" x14ac:dyDescent="0.2">
      <c r="F55" s="1"/>
      <c r="G55" s="15"/>
      <c r="H55" s="13"/>
      <c r="I55" s="19"/>
      <c r="J55" s="21"/>
      <c r="K55" s="1"/>
    </row>
    <row r="56" spans="6:11" x14ac:dyDescent="0.2">
      <c r="F56" s="1"/>
      <c r="G56" s="15"/>
      <c r="H56" s="13"/>
      <c r="I56" s="19"/>
      <c r="J56" s="21"/>
      <c r="K56" s="1"/>
    </row>
    <row r="57" spans="6:11" x14ac:dyDescent="0.2">
      <c r="F57" s="1"/>
      <c r="G57" s="15"/>
      <c r="H57" s="13"/>
      <c r="I57" s="19"/>
      <c r="J57" s="21"/>
      <c r="K57" s="1"/>
    </row>
    <row r="58" spans="6:11" x14ac:dyDescent="0.2">
      <c r="F58" s="1"/>
      <c r="G58" s="15"/>
      <c r="H58" s="13"/>
      <c r="I58" s="19"/>
      <c r="J58" s="21"/>
      <c r="K58" s="1"/>
    </row>
    <row r="59" spans="6:11" x14ac:dyDescent="0.2">
      <c r="F59" s="1"/>
      <c r="G59" s="15"/>
      <c r="H59" s="13"/>
      <c r="I59" s="53"/>
      <c r="J59" s="21"/>
      <c r="K59" s="1"/>
    </row>
    <row r="60" spans="6:11" x14ac:dyDescent="0.2">
      <c r="F60" s="1"/>
      <c r="G60" s="15"/>
      <c r="H60" s="13"/>
      <c r="I60" s="53"/>
      <c r="J60" s="21"/>
      <c r="K60" s="1"/>
    </row>
    <row r="61" spans="6:11" x14ac:dyDescent="0.2">
      <c r="F61" s="1"/>
      <c r="G61" s="1"/>
      <c r="H61" s="1"/>
      <c r="I61" s="1"/>
      <c r="J61" s="1"/>
      <c r="K61" s="1"/>
    </row>
    <row r="62" spans="6:11" x14ac:dyDescent="0.2">
      <c r="F62" s="1"/>
      <c r="G62" s="1"/>
      <c r="H62" s="1"/>
      <c r="I62" s="1"/>
      <c r="J62" s="1"/>
      <c r="K62" s="1"/>
    </row>
    <row r="63" spans="6:11" x14ac:dyDescent="0.2">
      <c r="F63" s="1"/>
      <c r="G63" s="1"/>
      <c r="H63" s="1"/>
      <c r="I63" s="1"/>
      <c r="J63" s="1"/>
      <c r="K63" s="1"/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O42" sqref="O42"/>
      <pageMargins left="0.70866141732283472" right="0.70866141732283472" top="0.78740157480314965" bottom="0.78740157480314965" header="0.31496062992125984" footer="0.31496062992125984"/>
      <pageSetup paperSize="9" scale="79" orientation="landscape" r:id="rId1"/>
    </customSheetView>
    <customSheetView guid="{A22E7959-72C9-4118-8518-4EEC3C21A68F}" scale="90" showGridLines="0" showRowCol="0" fitToPage="1">
      <selection activeCell="O42" sqref="O42"/>
      <pageMargins left="0.70866141732283472" right="0.70866141732283472" top="0.78740157480314965" bottom="0.78740157480314965" header="0.31496062992125984" footer="0.31496062992125984"/>
      <pageSetup paperSize="9" scale="79" orientation="landscape" r:id="rId2"/>
    </customSheetView>
  </customSheetViews>
  <mergeCells count="1">
    <mergeCell ref="B7:F7"/>
  </mergeCells>
  <pageMargins left="0.70866141732283472" right="0.70866141732283472" top="0.78740157480314965" bottom="0.78740157480314965" header="0.31496062992125984" footer="0.31496062992125984"/>
  <pageSetup paperSize="9" scale="79" orientation="landscape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9" tint="-0.249977111117893"/>
    <pageSetUpPr fitToPage="1"/>
  </sheetPr>
  <dimension ref="A1:S61"/>
  <sheetViews>
    <sheetView showGridLines="0" showRowColHeaders="0" zoomScale="90" zoomScaleNormal="90" workbookViewId="0">
      <selection activeCell="N45" sqref="N45:N46"/>
    </sheetView>
  </sheetViews>
  <sheetFormatPr baseColWidth="10" defaultRowHeight="12.75" x14ac:dyDescent="0.2"/>
  <cols>
    <col min="1" max="1" width="2.28515625" customWidth="1"/>
    <col min="2" max="2" width="30.14062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10" style="113" customWidth="1"/>
    <col min="9" max="9" width="7.7109375" style="113" customWidth="1"/>
  </cols>
  <sheetData>
    <row r="1" spans="1:19" ht="18" customHeight="1" x14ac:dyDescent="0.2">
      <c r="A1" s="512" t="s">
        <v>177</v>
      </c>
      <c r="B1" s="181"/>
      <c r="C1" s="181"/>
      <c r="D1" s="181"/>
      <c r="E1" s="182" t="s">
        <v>1</v>
      </c>
      <c r="F1" s="520"/>
      <c r="G1" s="183"/>
      <c r="H1" s="184"/>
      <c r="I1"/>
    </row>
    <row r="2" spans="1:19" ht="22.5" customHeight="1" x14ac:dyDescent="0.2">
      <c r="A2" s="185"/>
      <c r="B2" s="219" t="s">
        <v>174</v>
      </c>
      <c r="C2" s="189"/>
      <c r="D2" s="189"/>
      <c r="E2" s="189"/>
      <c r="F2" s="521"/>
      <c r="G2" s="220"/>
      <c r="H2" s="187"/>
      <c r="J2" s="24" t="s">
        <v>290</v>
      </c>
    </row>
    <row r="3" spans="1:19" x14ac:dyDescent="0.2">
      <c r="A3" s="185"/>
      <c r="B3" s="219" t="s">
        <v>164</v>
      </c>
      <c r="C3" s="189"/>
      <c r="D3" s="189"/>
      <c r="E3" s="189"/>
      <c r="F3" s="521"/>
      <c r="G3" s="220"/>
      <c r="H3" s="210"/>
      <c r="I3" s="25"/>
      <c r="L3" s="249"/>
    </row>
    <row r="4" spans="1:19" ht="20.25" customHeight="1" x14ac:dyDescent="0.2">
      <c r="A4" s="185"/>
      <c r="B4" s="240" t="s">
        <v>286</v>
      </c>
      <c r="C4" s="189"/>
      <c r="D4" s="189"/>
      <c r="E4" s="189"/>
      <c r="F4" s="521"/>
      <c r="G4" s="510" t="s">
        <v>176</v>
      </c>
      <c r="H4" s="511" t="s">
        <v>175</v>
      </c>
      <c r="I4" s="25"/>
      <c r="L4" s="249"/>
    </row>
    <row r="5" spans="1:19" ht="10.5" customHeight="1" x14ac:dyDescent="0.2">
      <c r="A5" s="185"/>
      <c r="B5" s="240" t="s">
        <v>287</v>
      </c>
      <c r="C5" s="189"/>
      <c r="D5" s="189"/>
      <c r="E5" s="189"/>
      <c r="F5" s="521"/>
      <c r="G5" s="220" t="s">
        <v>173</v>
      </c>
      <c r="H5" s="187" t="s">
        <v>172</v>
      </c>
      <c r="I5" s="25"/>
      <c r="L5" s="249"/>
    </row>
    <row r="6" spans="1:19" ht="123.75" customHeight="1" x14ac:dyDescent="0.2">
      <c r="A6" s="522"/>
      <c r="B6" s="639" t="s">
        <v>288</v>
      </c>
      <c r="C6" s="640"/>
      <c r="D6" s="640"/>
      <c r="E6" s="640"/>
      <c r="F6" s="641"/>
      <c r="G6" s="517"/>
      <c r="H6" s="212"/>
      <c r="I6"/>
    </row>
    <row r="7" spans="1:19" s="469" customFormat="1" ht="23.25" customHeight="1" x14ac:dyDescent="0.2">
      <c r="A7" s="479"/>
      <c r="B7" s="480"/>
      <c r="C7" s="480"/>
      <c r="D7" s="480"/>
      <c r="E7" s="480"/>
      <c r="F7" s="480"/>
      <c r="G7" s="467" t="s">
        <v>300</v>
      </c>
      <c r="H7" s="523"/>
      <c r="I7" s="523"/>
    </row>
    <row r="8" spans="1:19" s="469" customFormat="1" ht="23.25" customHeight="1" thickBot="1" x14ac:dyDescent="0.25">
      <c r="A8" s="479"/>
      <c r="B8" s="480"/>
      <c r="C8" s="480"/>
      <c r="D8" s="480"/>
      <c r="E8" s="480"/>
      <c r="F8" s="480"/>
      <c r="G8" s="482" t="s">
        <v>243</v>
      </c>
      <c r="H8" s="524"/>
      <c r="I8" s="523"/>
    </row>
    <row r="9" spans="1:19" x14ac:dyDescent="0.2">
      <c r="A9" s="139"/>
      <c r="B9" s="198" t="s">
        <v>323</v>
      </c>
      <c r="C9" s="376">
        <v>15</v>
      </c>
      <c r="D9" s="198" t="s">
        <v>182</v>
      </c>
      <c r="E9" s="610">
        <v>24</v>
      </c>
      <c r="F9" s="200" t="s">
        <v>20</v>
      </c>
      <c r="G9" s="199">
        <f>C9*E9</f>
        <v>360</v>
      </c>
      <c r="H9" s="201" t="s">
        <v>51</v>
      </c>
      <c r="I9" s="23"/>
      <c r="K9" s="23"/>
      <c r="L9" s="23"/>
    </row>
    <row r="10" spans="1:19" x14ac:dyDescent="0.2">
      <c r="A10" s="143"/>
      <c r="B10" s="144" t="s">
        <v>315</v>
      </c>
      <c r="C10" s="377">
        <v>4.5</v>
      </c>
      <c r="D10" s="144" t="s">
        <v>182</v>
      </c>
      <c r="E10" s="611">
        <v>20</v>
      </c>
      <c r="F10" s="203" t="s">
        <v>20</v>
      </c>
      <c r="G10" s="202">
        <f t="shared" ref="G10:G16" si="0">C10*E10</f>
        <v>90</v>
      </c>
      <c r="H10" s="147" t="s">
        <v>51</v>
      </c>
      <c r="I10" s="23"/>
      <c r="K10" s="23"/>
      <c r="L10" s="23"/>
    </row>
    <row r="11" spans="1:19" x14ac:dyDescent="0.2">
      <c r="A11" s="143"/>
      <c r="B11" s="209" t="s">
        <v>316</v>
      </c>
      <c r="C11" s="377">
        <v>4.5</v>
      </c>
      <c r="D11" s="144" t="s">
        <v>182</v>
      </c>
      <c r="E11" s="611">
        <v>37.97</v>
      </c>
      <c r="F11" s="203" t="s">
        <v>20</v>
      </c>
      <c r="G11" s="202">
        <f t="shared" si="0"/>
        <v>170.86500000000001</v>
      </c>
      <c r="H11" s="147" t="s">
        <v>51</v>
      </c>
      <c r="I11" s="23"/>
      <c r="K11" s="23"/>
      <c r="L11" s="23"/>
    </row>
    <row r="12" spans="1:19" ht="13.5" customHeight="1" x14ac:dyDescent="0.2">
      <c r="A12" s="143"/>
      <c r="B12" s="209" t="s">
        <v>317</v>
      </c>
      <c r="C12" s="377">
        <v>1.5</v>
      </c>
      <c r="D12" s="144" t="s">
        <v>182</v>
      </c>
      <c r="E12" s="611">
        <v>19.2</v>
      </c>
      <c r="F12" s="203" t="s">
        <v>20</v>
      </c>
      <c r="G12" s="202">
        <f t="shared" si="0"/>
        <v>28.799999999999997</v>
      </c>
      <c r="H12" s="147" t="s">
        <v>51</v>
      </c>
      <c r="I12" s="23"/>
      <c r="K12" s="23"/>
      <c r="L12" s="23"/>
    </row>
    <row r="13" spans="1:19" x14ac:dyDescent="0.2">
      <c r="A13" s="143"/>
      <c r="B13" s="144" t="s">
        <v>318</v>
      </c>
      <c r="C13" s="377">
        <v>1</v>
      </c>
      <c r="D13" s="144" t="s">
        <v>182</v>
      </c>
      <c r="E13" s="202">
        <v>12</v>
      </c>
      <c r="F13" s="203" t="s">
        <v>20</v>
      </c>
      <c r="G13" s="202">
        <f t="shared" si="0"/>
        <v>12</v>
      </c>
      <c r="H13" s="147" t="s">
        <v>51</v>
      </c>
      <c r="I13" s="23"/>
      <c r="K13" s="23"/>
      <c r="L13" s="23"/>
    </row>
    <row r="14" spans="1:19" ht="15" customHeight="1" x14ac:dyDescent="0.2">
      <c r="A14" s="143"/>
      <c r="B14" s="209" t="s">
        <v>320</v>
      </c>
      <c r="C14" s="377">
        <v>1</v>
      </c>
      <c r="D14" s="144" t="s">
        <v>182</v>
      </c>
      <c r="E14" s="202">
        <v>22.32</v>
      </c>
      <c r="F14" s="203" t="s">
        <v>20</v>
      </c>
      <c r="G14" s="202">
        <f t="shared" si="0"/>
        <v>22.32</v>
      </c>
      <c r="H14" s="147" t="s">
        <v>51</v>
      </c>
      <c r="I14" s="23"/>
      <c r="K14" s="23"/>
      <c r="L14" s="23"/>
      <c r="M14" s="129"/>
      <c r="N14" s="80"/>
      <c r="O14" s="80"/>
      <c r="P14" s="81"/>
      <c r="Q14" s="82"/>
      <c r="R14" s="89"/>
      <c r="S14" s="130"/>
    </row>
    <row r="15" spans="1:19" x14ac:dyDescent="0.2">
      <c r="A15" s="143"/>
      <c r="B15" s="209" t="s">
        <v>319</v>
      </c>
      <c r="C15" s="377">
        <v>1</v>
      </c>
      <c r="D15" s="144" t="s">
        <v>182</v>
      </c>
      <c r="E15" s="202">
        <v>10.8</v>
      </c>
      <c r="F15" s="203" t="s">
        <v>20</v>
      </c>
      <c r="G15" s="202">
        <f t="shared" si="0"/>
        <v>10.8</v>
      </c>
      <c r="H15" s="147" t="s">
        <v>51</v>
      </c>
      <c r="I15" s="23"/>
      <c r="K15" s="23"/>
      <c r="L15" s="23"/>
      <c r="M15" s="84"/>
      <c r="N15" s="132"/>
      <c r="O15" s="86"/>
      <c r="P15" s="87"/>
      <c r="Q15" s="90"/>
      <c r="R15" s="89"/>
      <c r="S15" s="130"/>
    </row>
    <row r="16" spans="1:19" x14ac:dyDescent="0.2">
      <c r="A16" s="143"/>
      <c r="B16" s="209" t="s">
        <v>321</v>
      </c>
      <c r="C16" s="377">
        <v>15</v>
      </c>
      <c r="D16" s="144" t="s">
        <v>182</v>
      </c>
      <c r="E16" s="202">
        <v>1.34</v>
      </c>
      <c r="F16" s="151" t="s">
        <v>20</v>
      </c>
      <c r="G16" s="204">
        <f t="shared" si="0"/>
        <v>20.100000000000001</v>
      </c>
      <c r="H16" s="205" t="s">
        <v>51</v>
      </c>
      <c r="I16" s="23"/>
      <c r="M16" s="131"/>
      <c r="N16" s="132"/>
      <c r="O16" s="104"/>
      <c r="P16" s="87"/>
      <c r="Q16" s="90"/>
      <c r="R16" s="89"/>
      <c r="S16" s="130"/>
    </row>
    <row r="17" spans="1:19" s="469" customFormat="1" ht="28.5" customHeight="1" thickBot="1" x14ac:dyDescent="0.25">
      <c r="A17" s="484"/>
      <c r="B17" s="485"/>
      <c r="C17" s="513"/>
      <c r="D17" s="485"/>
      <c r="E17" s="490"/>
      <c r="F17" s="489"/>
      <c r="G17" s="490">
        <f>SUM(G9:G16)</f>
        <v>714.88499999999999</v>
      </c>
      <c r="H17" s="491" t="s">
        <v>51</v>
      </c>
      <c r="I17" s="525"/>
      <c r="J17" s="526"/>
      <c r="K17" s="527"/>
      <c r="L17" s="528"/>
      <c r="M17" s="457"/>
      <c r="N17" s="529"/>
      <c r="O17" s="530"/>
      <c r="P17" s="531"/>
      <c r="Q17" s="532"/>
      <c r="R17" s="533"/>
      <c r="S17" s="534"/>
    </row>
    <row r="18" spans="1:19" s="1" customFormat="1" ht="17.25" customHeight="1" x14ac:dyDescent="0.2">
      <c r="A18" s="48"/>
      <c r="B18" s="540" t="s">
        <v>210</v>
      </c>
      <c r="C18" s="123"/>
      <c r="D18" s="123"/>
      <c r="E18" s="122"/>
      <c r="F18" s="51"/>
      <c r="G18" s="359">
        <f>+G17*E19*E20*E21*E22*E23*E24*E25*E26*E27</f>
        <v>714.88499999999999</v>
      </c>
      <c r="H18" s="360" t="s">
        <v>169</v>
      </c>
      <c r="I18" s="114"/>
      <c r="J18" s="126"/>
      <c r="K18" s="11"/>
      <c r="L18" s="11"/>
      <c r="M18" s="125"/>
      <c r="N18" s="133"/>
      <c r="O18" s="126"/>
      <c r="P18" s="11"/>
      <c r="Q18" s="11"/>
      <c r="R18" s="125"/>
      <c r="S18" s="130"/>
    </row>
    <row r="19" spans="1:19" x14ac:dyDescent="0.2">
      <c r="A19" s="27"/>
      <c r="B19" s="15" t="s">
        <v>6</v>
      </c>
      <c r="C19" s="13">
        <v>0</v>
      </c>
      <c r="D19" s="19" t="s">
        <v>4</v>
      </c>
      <c r="E19" s="21">
        <v>1</v>
      </c>
      <c r="F19" s="25"/>
      <c r="G19" s="12"/>
      <c r="H19" s="109"/>
      <c r="I19" s="135"/>
      <c r="J19" s="15"/>
      <c r="K19" s="13"/>
      <c r="L19" s="19"/>
      <c r="M19" s="125"/>
      <c r="N19" s="132"/>
      <c r="O19" s="15"/>
      <c r="P19" s="255"/>
      <c r="Q19" s="19"/>
      <c r="R19" s="21"/>
      <c r="S19" s="130"/>
    </row>
    <row r="20" spans="1:19" x14ac:dyDescent="0.2">
      <c r="A20" s="27"/>
      <c r="B20" s="15" t="s">
        <v>168</v>
      </c>
      <c r="C20" s="13" t="s">
        <v>21</v>
      </c>
      <c r="D20" s="19"/>
      <c r="E20" s="21">
        <v>1</v>
      </c>
      <c r="F20" s="258"/>
      <c r="H20" s="109"/>
      <c r="I20" s="114"/>
      <c r="J20" s="15"/>
      <c r="K20" s="13"/>
      <c r="L20" s="19"/>
      <c r="M20" s="21"/>
      <c r="N20" s="134"/>
      <c r="O20" s="15"/>
      <c r="P20" s="255"/>
      <c r="Q20" s="53"/>
      <c r="R20" s="21"/>
      <c r="S20" s="130"/>
    </row>
    <row r="21" spans="1:19" x14ac:dyDescent="0.2">
      <c r="A21" s="27"/>
      <c r="B21" s="15" t="s">
        <v>75</v>
      </c>
      <c r="C21" s="13" t="s">
        <v>21</v>
      </c>
      <c r="D21" s="19"/>
      <c r="E21" s="21">
        <v>1</v>
      </c>
      <c r="F21" s="135"/>
      <c r="G21" s="124"/>
      <c r="H21" s="109"/>
      <c r="I21" s="114"/>
      <c r="J21" s="15"/>
      <c r="K21" s="13"/>
      <c r="L21" s="19"/>
      <c r="M21" s="21"/>
      <c r="N21" s="132"/>
      <c r="O21" s="15"/>
      <c r="P21" s="255"/>
      <c r="Q21" s="19"/>
      <c r="R21" s="21"/>
      <c r="S21" s="130"/>
    </row>
    <row r="22" spans="1:19" x14ac:dyDescent="0.2">
      <c r="A22" s="27"/>
      <c r="B22" s="15" t="s">
        <v>74</v>
      </c>
      <c r="C22" s="13" t="s">
        <v>21</v>
      </c>
      <c r="D22" s="19"/>
      <c r="E22" s="21">
        <v>1</v>
      </c>
      <c r="F22" s="258"/>
      <c r="G22" s="124"/>
      <c r="H22" s="109"/>
      <c r="I22" s="114"/>
      <c r="J22" s="15"/>
      <c r="K22" s="126"/>
      <c r="L22" s="13"/>
      <c r="M22" s="13"/>
      <c r="N22" s="21"/>
      <c r="O22" s="15"/>
      <c r="P22" s="255"/>
      <c r="Q22" s="19"/>
      <c r="R22" s="21"/>
      <c r="S22" s="130"/>
    </row>
    <row r="23" spans="1:19" x14ac:dyDescent="0.2">
      <c r="A23" s="27"/>
      <c r="B23" s="15" t="s">
        <v>76</v>
      </c>
      <c r="C23" s="13" t="s">
        <v>112</v>
      </c>
      <c r="D23" s="19" t="s">
        <v>78</v>
      </c>
      <c r="E23" s="21">
        <v>1</v>
      </c>
      <c r="F23" s="135"/>
      <c r="G23" s="12"/>
      <c r="H23" s="109"/>
      <c r="I23" s="114"/>
      <c r="J23" s="15"/>
      <c r="K23" s="15"/>
      <c r="L23" s="13"/>
      <c r="M23" s="19"/>
      <c r="N23" s="21"/>
      <c r="O23" s="15"/>
      <c r="P23" s="256"/>
      <c r="Q23" s="19"/>
      <c r="R23" s="21"/>
      <c r="S23" s="128"/>
    </row>
    <row r="24" spans="1:19" x14ac:dyDescent="0.2">
      <c r="A24" s="27"/>
      <c r="B24" s="15" t="s">
        <v>79</v>
      </c>
      <c r="C24" s="13" t="s">
        <v>21</v>
      </c>
      <c r="D24" s="19" t="s">
        <v>4</v>
      </c>
      <c r="E24" s="21">
        <v>1</v>
      </c>
      <c r="F24" s="135"/>
      <c r="G24" s="12"/>
      <c r="H24" s="109"/>
      <c r="I24" s="114"/>
      <c r="J24" s="15"/>
      <c r="K24" s="15"/>
      <c r="L24" s="13"/>
      <c r="M24" s="19"/>
      <c r="N24" s="21"/>
      <c r="O24" s="15"/>
      <c r="P24" s="255"/>
      <c r="Q24" s="19"/>
      <c r="R24" s="21"/>
      <c r="S24" s="128"/>
    </row>
    <row r="25" spans="1:19" x14ac:dyDescent="0.2">
      <c r="A25" s="27"/>
      <c r="B25" s="15" t="s">
        <v>7</v>
      </c>
      <c r="C25" s="52">
        <v>1</v>
      </c>
      <c r="D25" s="19" t="s">
        <v>50</v>
      </c>
      <c r="E25" s="21">
        <v>1</v>
      </c>
      <c r="F25" s="258"/>
      <c r="G25" s="12"/>
      <c r="H25" s="109"/>
      <c r="I25" s="21"/>
      <c r="J25" s="15"/>
      <c r="K25" s="15"/>
      <c r="L25" s="13"/>
      <c r="M25" s="19"/>
      <c r="N25" s="21"/>
      <c r="O25" s="15"/>
      <c r="P25" s="257"/>
      <c r="Q25" s="19"/>
      <c r="R25" s="21"/>
      <c r="S25" s="128"/>
    </row>
    <row r="26" spans="1:19" x14ac:dyDescent="0.2">
      <c r="A26" s="27"/>
      <c r="B26" s="15" t="s">
        <v>70</v>
      </c>
      <c r="C26" s="13">
        <v>7</v>
      </c>
      <c r="D26" s="19" t="s">
        <v>2</v>
      </c>
      <c r="E26" s="21">
        <v>1</v>
      </c>
      <c r="F26" s="25"/>
      <c r="G26" s="12"/>
      <c r="H26" s="109"/>
      <c r="I26" s="114"/>
      <c r="J26" s="15"/>
      <c r="K26" s="15"/>
      <c r="L26" s="13"/>
      <c r="M26" s="19"/>
      <c r="N26" s="21"/>
      <c r="O26" s="15"/>
      <c r="P26" s="255"/>
      <c r="Q26" s="19"/>
      <c r="R26" s="21"/>
      <c r="S26" s="128"/>
    </row>
    <row r="27" spans="1:19" x14ac:dyDescent="0.2">
      <c r="A27" s="29"/>
      <c r="B27" s="16" t="s">
        <v>80</v>
      </c>
      <c r="C27" s="46">
        <v>1.6</v>
      </c>
      <c r="D27" s="20" t="s">
        <v>10</v>
      </c>
      <c r="E27" s="22">
        <v>1</v>
      </c>
      <c r="F27" s="26"/>
      <c r="G27" s="14"/>
      <c r="H27" s="111"/>
      <c r="I27" s="114"/>
      <c r="J27" s="15"/>
      <c r="K27" s="15"/>
      <c r="L27" s="13"/>
      <c r="M27" s="19"/>
      <c r="N27" s="21"/>
      <c r="O27" s="15"/>
      <c r="P27" s="255"/>
      <c r="Q27" s="19"/>
      <c r="R27" s="21"/>
      <c r="S27" s="128"/>
    </row>
    <row r="28" spans="1:19" s="1" customFormat="1" ht="17.25" customHeight="1" x14ac:dyDescent="0.2">
      <c r="A28" s="27"/>
      <c r="B28" s="541" t="s">
        <v>9</v>
      </c>
      <c r="C28" s="11"/>
      <c r="D28" s="11"/>
      <c r="E28" s="125"/>
      <c r="F28" s="12"/>
      <c r="G28" s="361">
        <f>+G17*E29*E30*E31*E32*E33*E34*E37</f>
        <v>714.88499999999999</v>
      </c>
      <c r="H28" s="356" t="s">
        <v>169</v>
      </c>
      <c r="I28" s="114"/>
      <c r="J28" s="126"/>
      <c r="K28" s="11"/>
      <c r="L28" s="11"/>
      <c r="M28" s="125"/>
      <c r="N28" s="133"/>
      <c r="O28" s="126"/>
      <c r="P28" s="11"/>
      <c r="Q28" s="11"/>
      <c r="R28" s="125"/>
      <c r="S28" s="130"/>
    </row>
    <row r="29" spans="1:19" x14ac:dyDescent="0.2">
      <c r="A29" s="27"/>
      <c r="B29" s="15" t="s">
        <v>6</v>
      </c>
      <c r="C29" s="13">
        <v>0</v>
      </c>
      <c r="D29" s="19" t="s">
        <v>4</v>
      </c>
      <c r="E29" s="21">
        <v>1</v>
      </c>
      <c r="F29" s="25"/>
      <c r="G29" s="12"/>
      <c r="H29" s="109"/>
      <c r="I29" s="25"/>
      <c r="J29" s="15"/>
      <c r="K29" s="13"/>
      <c r="L29" s="19"/>
      <c r="M29" s="125"/>
      <c r="N29" s="132"/>
      <c r="O29" s="15"/>
      <c r="P29" s="255"/>
      <c r="Q29" s="19"/>
      <c r="R29" s="21"/>
      <c r="S29" s="130"/>
    </row>
    <row r="30" spans="1:19" x14ac:dyDescent="0.2">
      <c r="A30" s="27"/>
      <c r="B30" s="15" t="s">
        <v>168</v>
      </c>
      <c r="C30" s="13" t="s">
        <v>21</v>
      </c>
      <c r="D30" s="19"/>
      <c r="E30" s="21">
        <v>1</v>
      </c>
      <c r="F30" s="258"/>
      <c r="H30" s="109"/>
      <c r="I30" s="114"/>
      <c r="J30" s="15"/>
      <c r="K30" s="13"/>
      <c r="L30" s="19"/>
      <c r="M30" s="21"/>
      <c r="N30" s="134"/>
      <c r="O30" s="15"/>
      <c r="P30" s="255"/>
      <c r="Q30" s="53"/>
      <c r="R30" s="21"/>
      <c r="S30" s="130"/>
    </row>
    <row r="31" spans="1:19" x14ac:dyDescent="0.2">
      <c r="A31" s="27"/>
      <c r="B31" s="15" t="s">
        <v>75</v>
      </c>
      <c r="C31" s="13" t="s">
        <v>21</v>
      </c>
      <c r="D31" s="19"/>
      <c r="E31" s="21">
        <v>1</v>
      </c>
      <c r="F31" s="135"/>
      <c r="G31" s="124"/>
      <c r="H31" s="109"/>
      <c r="I31" s="114"/>
      <c r="J31" s="15"/>
      <c r="K31" s="13"/>
      <c r="L31" s="19"/>
      <c r="M31" s="21"/>
      <c r="N31" s="132"/>
      <c r="O31" s="15"/>
      <c r="P31" s="255"/>
      <c r="Q31" s="19"/>
      <c r="R31" s="21"/>
      <c r="S31" s="130"/>
    </row>
    <row r="32" spans="1:19" x14ac:dyDescent="0.2">
      <c r="A32" s="27"/>
      <c r="B32" s="15" t="s">
        <v>74</v>
      </c>
      <c r="C32" s="13" t="s">
        <v>21</v>
      </c>
      <c r="D32" s="19"/>
      <c r="E32" s="21">
        <v>1</v>
      </c>
      <c r="F32" s="258"/>
      <c r="G32" s="124"/>
      <c r="H32" s="109"/>
      <c r="I32" s="114"/>
      <c r="J32" s="15"/>
      <c r="K32" s="126"/>
      <c r="L32" s="13"/>
      <c r="M32" s="13"/>
      <c r="N32" s="21"/>
      <c r="O32" s="15"/>
      <c r="P32" s="255"/>
      <c r="Q32" s="19"/>
      <c r="R32" s="21"/>
      <c r="S32" s="130"/>
    </row>
    <row r="33" spans="1:19" x14ac:dyDescent="0.2">
      <c r="A33" s="27"/>
      <c r="B33" s="15" t="s">
        <v>76</v>
      </c>
      <c r="C33" s="13" t="s">
        <v>112</v>
      </c>
      <c r="D33" s="19" t="s">
        <v>78</v>
      </c>
      <c r="E33" s="21">
        <v>1</v>
      </c>
      <c r="F33" s="135"/>
      <c r="G33" s="12"/>
      <c r="H33" s="109"/>
      <c r="I33" s="114"/>
      <c r="J33" s="15"/>
      <c r="K33" s="15"/>
      <c r="L33" s="13"/>
      <c r="M33" s="19"/>
      <c r="N33" s="21"/>
      <c r="O33" s="15"/>
      <c r="P33" s="256"/>
      <c r="Q33" s="19"/>
      <c r="R33" s="21"/>
      <c r="S33" s="128"/>
    </row>
    <row r="34" spans="1:19" x14ac:dyDescent="0.2">
      <c r="A34" s="27"/>
      <c r="B34" s="15" t="s">
        <v>79</v>
      </c>
      <c r="C34" s="13" t="s">
        <v>21</v>
      </c>
      <c r="D34" s="19" t="s">
        <v>4</v>
      </c>
      <c r="E34" s="21">
        <v>1</v>
      </c>
      <c r="F34" s="135"/>
      <c r="G34" s="12"/>
      <c r="H34" s="109"/>
      <c r="I34" s="114"/>
      <c r="J34" s="15"/>
      <c r="K34" s="15"/>
      <c r="L34" s="13"/>
      <c r="M34" s="19"/>
      <c r="N34" s="21"/>
      <c r="O34" s="15"/>
      <c r="P34" s="255"/>
      <c r="Q34" s="19"/>
      <c r="R34" s="21"/>
      <c r="S34" s="128"/>
    </row>
    <row r="35" spans="1:19" x14ac:dyDescent="0.2">
      <c r="A35" s="27"/>
      <c r="B35" s="15" t="s">
        <v>7</v>
      </c>
      <c r="C35" s="52">
        <v>1</v>
      </c>
      <c r="D35" s="19" t="s">
        <v>50</v>
      </c>
      <c r="E35" s="21">
        <v>1</v>
      </c>
      <c r="F35" s="258"/>
      <c r="G35" s="12"/>
      <c r="H35" s="109"/>
      <c r="I35" s="21"/>
      <c r="J35" s="15"/>
      <c r="K35" s="15"/>
      <c r="L35" s="13"/>
      <c r="M35" s="19"/>
      <c r="N35" s="21"/>
      <c r="O35" s="15"/>
      <c r="P35" s="257"/>
      <c r="Q35" s="19"/>
      <c r="R35" s="21"/>
      <c r="S35" s="128"/>
    </row>
    <row r="36" spans="1:19" x14ac:dyDescent="0.2">
      <c r="A36" s="27"/>
      <c r="B36" s="15" t="s">
        <v>70</v>
      </c>
      <c r="C36" s="13">
        <v>7</v>
      </c>
      <c r="D36" s="19" t="s">
        <v>2</v>
      </c>
      <c r="E36" s="21">
        <v>1</v>
      </c>
      <c r="F36" s="25"/>
      <c r="G36" s="12"/>
      <c r="H36" s="109"/>
      <c r="I36" s="114"/>
      <c r="J36" s="15"/>
      <c r="K36" s="15"/>
      <c r="L36" s="13"/>
      <c r="M36" s="19"/>
      <c r="N36" s="21"/>
      <c r="O36" s="15"/>
      <c r="P36" s="255"/>
      <c r="Q36" s="19"/>
      <c r="R36" s="21"/>
      <c r="S36" s="128"/>
    </row>
    <row r="37" spans="1:19" x14ac:dyDescent="0.2">
      <c r="A37" s="29"/>
      <c r="B37" s="16" t="s">
        <v>80</v>
      </c>
      <c r="C37" s="46">
        <v>1.6</v>
      </c>
      <c r="D37" s="20" t="s">
        <v>10</v>
      </c>
      <c r="E37" s="22">
        <v>1</v>
      </c>
      <c r="F37" s="26"/>
      <c r="G37" s="14"/>
      <c r="H37" s="111"/>
      <c r="I37" s="114"/>
      <c r="J37" s="15"/>
      <c r="K37" s="15"/>
      <c r="L37" s="13"/>
      <c r="M37" s="19"/>
      <c r="N37" s="21"/>
      <c r="O37" s="15"/>
      <c r="P37" s="255"/>
      <c r="Q37" s="19"/>
      <c r="R37" s="21"/>
      <c r="S37" s="128"/>
    </row>
    <row r="38" spans="1:19" ht="20.25" customHeight="1" x14ac:dyDescent="0.2">
      <c r="A38" s="31"/>
      <c r="B38" s="108" t="s">
        <v>0</v>
      </c>
      <c r="C38" s="38"/>
      <c r="D38" s="38"/>
      <c r="E38" s="39"/>
      <c r="F38" s="5"/>
      <c r="G38" s="355">
        <f>+G17*E39*E40*E41*E42*E45*E46*E47</f>
        <v>3156.9321599999998</v>
      </c>
      <c r="H38" s="356" t="s">
        <v>169</v>
      </c>
      <c r="I38" s="114"/>
      <c r="J38" s="120"/>
      <c r="K38" s="15"/>
      <c r="L38" s="17"/>
      <c r="M38" s="19"/>
      <c r="N38" s="21"/>
      <c r="O38" s="120"/>
      <c r="P38" s="255"/>
      <c r="Q38" s="13"/>
      <c r="R38" s="21"/>
      <c r="S38" s="128"/>
    </row>
    <row r="39" spans="1:19" x14ac:dyDescent="0.2">
      <c r="A39" s="27"/>
      <c r="B39" s="15" t="s">
        <v>6</v>
      </c>
      <c r="C39" s="13">
        <v>0</v>
      </c>
      <c r="D39" s="19" t="s">
        <v>4</v>
      </c>
      <c r="E39" s="21">
        <v>1</v>
      </c>
      <c r="F39" s="25"/>
      <c r="G39" s="12"/>
      <c r="H39" s="109"/>
      <c r="I39" s="114"/>
      <c r="J39" s="15"/>
      <c r="K39" s="15"/>
      <c r="L39" s="52"/>
      <c r="M39" s="19"/>
      <c r="N39" s="21"/>
      <c r="O39" s="15"/>
      <c r="P39" s="255"/>
      <c r="Q39" s="19"/>
      <c r="R39" s="21"/>
      <c r="S39" s="128"/>
    </row>
    <row r="40" spans="1:19" x14ac:dyDescent="0.2">
      <c r="A40" s="27"/>
      <c r="B40" s="15" t="s">
        <v>168</v>
      </c>
      <c r="C40" s="13" t="s">
        <v>167</v>
      </c>
      <c r="D40" s="19"/>
      <c r="E40" s="21">
        <v>1.5</v>
      </c>
      <c r="F40" s="25"/>
      <c r="G40" s="12"/>
      <c r="H40" s="109"/>
      <c r="I40" s="114"/>
      <c r="J40" s="13"/>
      <c r="K40" s="53"/>
      <c r="L40" s="21"/>
      <c r="M40" s="19"/>
      <c r="N40" s="21"/>
      <c r="O40" s="15"/>
      <c r="P40" s="255"/>
      <c r="Q40" s="53"/>
      <c r="R40" s="21"/>
      <c r="S40" s="128"/>
    </row>
    <row r="41" spans="1:19" x14ac:dyDescent="0.2">
      <c r="A41" s="27"/>
      <c r="B41" s="15" t="s">
        <v>75</v>
      </c>
      <c r="C41" s="13" t="s">
        <v>171</v>
      </c>
      <c r="D41" s="19"/>
      <c r="E41" s="21">
        <v>1.6</v>
      </c>
      <c r="F41" s="12"/>
      <c r="G41" s="12"/>
      <c r="H41" s="109"/>
      <c r="I41" s="114"/>
      <c r="J41" s="13"/>
      <c r="K41" s="53"/>
      <c r="L41" s="21"/>
      <c r="M41" s="19"/>
      <c r="N41" s="21"/>
      <c r="O41" s="15"/>
      <c r="P41" s="255"/>
      <c r="Q41" s="19"/>
      <c r="R41" s="21"/>
      <c r="S41" s="128"/>
    </row>
    <row r="42" spans="1:19" x14ac:dyDescent="0.2">
      <c r="A42" s="27"/>
      <c r="B42" s="15" t="s">
        <v>74</v>
      </c>
      <c r="C42" s="127" t="s">
        <v>170</v>
      </c>
      <c r="D42" s="19"/>
      <c r="E42" s="21">
        <v>1.6</v>
      </c>
      <c r="F42" s="25"/>
      <c r="G42" s="12"/>
      <c r="H42" s="109"/>
      <c r="I42" s="114"/>
      <c r="J42" s="13"/>
      <c r="K42" s="19"/>
      <c r="L42" s="21"/>
      <c r="M42" s="13"/>
      <c r="N42" s="21"/>
      <c r="O42" s="15"/>
      <c r="P42" s="256"/>
      <c r="Q42" s="19"/>
      <c r="R42" s="21"/>
      <c r="S42" s="128"/>
    </row>
    <row r="43" spans="1:19" x14ac:dyDescent="0.2">
      <c r="A43" s="27"/>
      <c r="B43" s="15" t="s">
        <v>76</v>
      </c>
      <c r="C43" s="13" t="s">
        <v>112</v>
      </c>
      <c r="D43" s="19" t="s">
        <v>78</v>
      </c>
      <c r="E43" s="21">
        <v>1</v>
      </c>
      <c r="F43" s="25"/>
      <c r="G43" s="12"/>
      <c r="H43" s="109"/>
      <c r="I43" s="114"/>
      <c r="J43" s="15"/>
      <c r="K43" s="15"/>
      <c r="L43" s="13"/>
      <c r="M43" s="53"/>
      <c r="N43" s="21"/>
      <c r="O43" s="15"/>
      <c r="P43" s="256"/>
      <c r="Q43" s="19"/>
      <c r="R43" s="21"/>
      <c r="S43" s="128"/>
    </row>
    <row r="44" spans="1:19" x14ac:dyDescent="0.2">
      <c r="A44" s="27"/>
      <c r="B44" s="15" t="s">
        <v>79</v>
      </c>
      <c r="C44" s="13" t="s">
        <v>112</v>
      </c>
      <c r="D44" s="19" t="s">
        <v>4</v>
      </c>
      <c r="E44" s="21">
        <v>1</v>
      </c>
      <c r="F44" s="25"/>
      <c r="G44" s="12"/>
      <c r="H44" s="109"/>
      <c r="I44" s="114"/>
      <c r="J44" s="15"/>
      <c r="K44" s="15"/>
      <c r="L44" s="13"/>
      <c r="M44" s="53"/>
      <c r="N44" s="21"/>
      <c r="O44" s="15"/>
      <c r="P44" s="255"/>
      <c r="Q44" s="19"/>
      <c r="R44" s="21"/>
      <c r="S44" s="128"/>
    </row>
    <row r="45" spans="1:19" x14ac:dyDescent="0.2">
      <c r="A45" s="27"/>
      <c r="B45" s="15" t="s">
        <v>7</v>
      </c>
      <c r="C45" s="52">
        <v>1</v>
      </c>
      <c r="D45" s="19" t="s">
        <v>50</v>
      </c>
      <c r="E45" s="21">
        <v>1.1499999999999999</v>
      </c>
      <c r="F45" s="25"/>
      <c r="G45" s="12"/>
      <c r="H45" s="109"/>
      <c r="I45" s="114"/>
      <c r="J45" s="15"/>
      <c r="K45" s="15"/>
      <c r="L45" s="13"/>
      <c r="M45" s="53"/>
      <c r="N45" s="21"/>
      <c r="O45" s="15"/>
      <c r="P45" s="257"/>
      <c r="Q45" s="19"/>
      <c r="R45" s="21"/>
      <c r="S45" s="128"/>
    </row>
    <row r="46" spans="1:19" x14ac:dyDescent="0.2">
      <c r="A46" s="27"/>
      <c r="B46" s="15" t="s">
        <v>70</v>
      </c>
      <c r="C46" s="13">
        <v>7</v>
      </c>
      <c r="D46" s="19" t="s">
        <v>2</v>
      </c>
      <c r="E46" s="21">
        <v>1</v>
      </c>
      <c r="F46" s="25"/>
      <c r="G46" s="12"/>
      <c r="H46" s="109"/>
      <c r="I46" s="114"/>
      <c r="J46" s="15"/>
      <c r="K46" s="15"/>
      <c r="L46" s="13"/>
      <c r="M46" s="19"/>
      <c r="N46" s="21"/>
      <c r="O46" s="15"/>
      <c r="P46" s="255"/>
      <c r="Q46" s="19"/>
      <c r="R46" s="21"/>
    </row>
    <row r="47" spans="1:19" x14ac:dyDescent="0.2">
      <c r="A47" s="29"/>
      <c r="B47" s="16" t="s">
        <v>80</v>
      </c>
      <c r="C47" s="46">
        <v>1.6</v>
      </c>
      <c r="D47" s="20" t="s">
        <v>10</v>
      </c>
      <c r="E47" s="22">
        <v>1</v>
      </c>
      <c r="F47" s="26"/>
      <c r="G47" s="14"/>
      <c r="H47" s="111"/>
      <c r="I47" s="114"/>
      <c r="J47" s="15"/>
      <c r="K47" s="15"/>
      <c r="L47" s="13"/>
      <c r="M47" s="53"/>
      <c r="N47" s="21"/>
      <c r="O47" s="15"/>
      <c r="P47" s="255"/>
      <c r="Q47" s="19"/>
      <c r="R47" s="21"/>
    </row>
    <row r="48" spans="1:19" ht="21" customHeight="1" x14ac:dyDescent="0.2">
      <c r="A48" s="32"/>
      <c r="B48" s="542" t="s">
        <v>5</v>
      </c>
      <c r="C48" s="13"/>
      <c r="D48" s="38"/>
      <c r="E48" s="21"/>
      <c r="F48" s="5"/>
      <c r="G48" s="355">
        <f>+G17*E49*E50*E53*E54*E55*E56*E57*E51*E52</f>
        <v>3156.9321600000003</v>
      </c>
      <c r="H48" s="356" t="s">
        <v>169</v>
      </c>
      <c r="I48" s="114"/>
      <c r="J48" s="126"/>
      <c r="K48" s="15"/>
      <c r="L48" s="17"/>
      <c r="M48" s="53"/>
      <c r="N48" s="21"/>
      <c r="O48" s="120"/>
      <c r="P48" s="255"/>
      <c r="Q48" s="13"/>
      <c r="R48" s="21"/>
    </row>
    <row r="49" spans="1:18" x14ac:dyDescent="0.2">
      <c r="A49" s="27"/>
      <c r="B49" s="15" t="s">
        <v>6</v>
      </c>
      <c r="C49" s="13" t="s">
        <v>204</v>
      </c>
      <c r="D49" s="19" t="s">
        <v>4</v>
      </c>
      <c r="E49" s="21">
        <v>1.6</v>
      </c>
      <c r="F49" s="25"/>
      <c r="G49" s="12"/>
      <c r="H49" s="109"/>
      <c r="I49" s="114"/>
      <c r="J49" s="15"/>
      <c r="K49" s="15"/>
      <c r="L49" s="52"/>
      <c r="M49" s="19"/>
      <c r="N49" s="21"/>
      <c r="O49" s="15"/>
      <c r="P49" s="255"/>
      <c r="Q49" s="19"/>
      <c r="R49" s="21"/>
    </row>
    <row r="50" spans="1:18" x14ac:dyDescent="0.2">
      <c r="A50" s="27"/>
      <c r="B50" s="15" t="s">
        <v>168</v>
      </c>
      <c r="C50" s="13" t="s">
        <v>167</v>
      </c>
      <c r="D50" s="19"/>
      <c r="E50" s="21">
        <v>1.5</v>
      </c>
      <c r="F50" s="25"/>
      <c r="G50" s="12"/>
      <c r="H50" s="109"/>
      <c r="I50" s="114"/>
      <c r="J50" s="15"/>
      <c r="K50" s="15"/>
      <c r="L50" s="13"/>
      <c r="M50" s="19"/>
      <c r="N50" s="21"/>
      <c r="O50" s="15"/>
      <c r="P50" s="256"/>
      <c r="Q50" s="53"/>
      <c r="R50" s="21"/>
    </row>
    <row r="51" spans="1:18" x14ac:dyDescent="0.2">
      <c r="A51" s="27"/>
      <c r="B51" s="15" t="s">
        <v>75</v>
      </c>
      <c r="C51" s="13" t="s">
        <v>112</v>
      </c>
      <c r="D51" s="19"/>
      <c r="E51" s="21">
        <v>1</v>
      </c>
      <c r="F51" s="25"/>
      <c r="G51" s="12"/>
      <c r="H51" s="109"/>
      <c r="I51" s="114"/>
      <c r="J51" s="15"/>
      <c r="K51" s="15"/>
      <c r="L51" s="13"/>
      <c r="M51" s="53"/>
      <c r="N51" s="21"/>
      <c r="O51" s="15"/>
      <c r="P51" s="256"/>
      <c r="Q51" s="19"/>
      <c r="R51" s="21"/>
    </row>
    <row r="52" spans="1:18" x14ac:dyDescent="0.2">
      <c r="A52" s="27"/>
      <c r="B52" s="15" t="s">
        <v>74</v>
      </c>
      <c r="C52" s="127" t="s">
        <v>170</v>
      </c>
      <c r="D52" s="19"/>
      <c r="E52" s="21">
        <v>1.6</v>
      </c>
      <c r="F52" s="25"/>
      <c r="G52" s="12"/>
      <c r="H52" s="109"/>
      <c r="I52" s="114"/>
      <c r="J52" s="15"/>
      <c r="K52" s="120"/>
      <c r="L52" s="13"/>
      <c r="M52" s="13"/>
      <c r="N52" s="21"/>
      <c r="O52" s="15"/>
      <c r="P52" s="256"/>
      <c r="Q52" s="19"/>
      <c r="R52" s="21"/>
    </row>
    <row r="53" spans="1:18" x14ac:dyDescent="0.2">
      <c r="A53" s="27"/>
      <c r="B53" s="15" t="s">
        <v>76</v>
      </c>
      <c r="C53" s="13" t="s">
        <v>112</v>
      </c>
      <c r="D53" s="19" t="s">
        <v>78</v>
      </c>
      <c r="E53" s="21">
        <v>1</v>
      </c>
      <c r="F53" s="12"/>
      <c r="G53" s="12"/>
      <c r="H53" s="109"/>
      <c r="I53" s="114"/>
      <c r="J53" s="15"/>
      <c r="K53" s="15"/>
      <c r="L53" s="13"/>
      <c r="M53" s="53"/>
      <c r="N53" s="21"/>
      <c r="O53" s="15"/>
      <c r="P53" s="256"/>
      <c r="Q53" s="19"/>
      <c r="R53" s="21"/>
    </row>
    <row r="54" spans="1:18" x14ac:dyDescent="0.2">
      <c r="A54" s="27"/>
      <c r="B54" s="15" t="s">
        <v>79</v>
      </c>
      <c r="C54" s="13" t="s">
        <v>112</v>
      </c>
      <c r="D54" s="19" t="s">
        <v>4</v>
      </c>
      <c r="E54" s="21">
        <v>1</v>
      </c>
      <c r="F54" s="25"/>
      <c r="G54" s="12"/>
      <c r="H54" s="109"/>
      <c r="I54" s="114"/>
      <c r="J54" s="15"/>
      <c r="K54" s="15"/>
      <c r="L54" s="127"/>
      <c r="M54" s="53"/>
      <c r="N54" s="21"/>
      <c r="O54" s="15"/>
      <c r="P54" s="255"/>
      <c r="Q54" s="19"/>
      <c r="R54" s="21"/>
    </row>
    <row r="55" spans="1:18" x14ac:dyDescent="0.2">
      <c r="A55" s="27"/>
      <c r="B55" s="15" t="s">
        <v>7</v>
      </c>
      <c r="C55" s="52">
        <v>1</v>
      </c>
      <c r="D55" s="19" t="s">
        <v>50</v>
      </c>
      <c r="E55" s="21">
        <v>1.1499999999999999</v>
      </c>
      <c r="F55" s="25"/>
      <c r="G55" s="12"/>
      <c r="H55" s="109"/>
      <c r="I55" s="114"/>
      <c r="J55" s="15"/>
      <c r="K55" s="15"/>
      <c r="L55" s="13"/>
      <c r="M55" s="53"/>
      <c r="N55" s="21"/>
      <c r="O55" s="15"/>
      <c r="P55" s="257"/>
      <c r="Q55" s="19"/>
      <c r="R55" s="21"/>
    </row>
    <row r="56" spans="1:18" x14ac:dyDescent="0.2">
      <c r="A56" s="27"/>
      <c r="B56" s="15" t="s">
        <v>70</v>
      </c>
      <c r="C56" s="13">
        <v>7</v>
      </c>
      <c r="D56" s="19" t="s">
        <v>2</v>
      </c>
      <c r="E56" s="21">
        <v>1</v>
      </c>
      <c r="F56" s="25"/>
      <c r="G56" s="12"/>
      <c r="H56" s="109"/>
      <c r="I56" s="114"/>
      <c r="J56" s="15"/>
      <c r="K56" s="15"/>
      <c r="L56" s="127"/>
      <c r="M56" s="19"/>
      <c r="N56" s="21"/>
      <c r="O56" s="15"/>
      <c r="P56" s="255"/>
      <c r="Q56" s="19"/>
      <c r="R56" s="21"/>
    </row>
    <row r="57" spans="1:18" ht="13.5" thickBot="1" x14ac:dyDescent="0.25">
      <c r="A57" s="33"/>
      <c r="B57" s="34" t="s">
        <v>80</v>
      </c>
      <c r="C57" s="47">
        <v>1.6</v>
      </c>
      <c r="D57" s="44" t="s">
        <v>10</v>
      </c>
      <c r="E57" s="35">
        <v>1</v>
      </c>
      <c r="F57" s="40"/>
      <c r="G57" s="36"/>
      <c r="H57" s="110"/>
      <c r="I57" s="114"/>
      <c r="J57" s="15"/>
      <c r="K57" s="15"/>
      <c r="L57" s="13"/>
      <c r="M57" s="53"/>
      <c r="N57" s="21"/>
      <c r="O57" s="15"/>
      <c r="P57" s="255"/>
      <c r="Q57" s="19"/>
      <c r="R57" s="21"/>
    </row>
    <row r="58" spans="1:18" ht="16.5" customHeight="1" x14ac:dyDescent="0.2">
      <c r="A58" s="4"/>
      <c r="B58" s="5"/>
      <c r="C58" s="6"/>
      <c r="D58" s="7"/>
      <c r="E58" s="3"/>
      <c r="F58" s="6"/>
      <c r="G58" s="8"/>
      <c r="H58" s="112"/>
      <c r="I58" s="112"/>
      <c r="J58" s="15"/>
      <c r="K58" s="15"/>
      <c r="L58" s="17"/>
      <c r="M58" s="53"/>
      <c r="N58" s="21"/>
    </row>
    <row r="60" spans="1:18" s="79" customFormat="1" x14ac:dyDescent="0.2">
      <c r="A60" s="398"/>
      <c r="B60" s="399"/>
      <c r="C60" s="399"/>
      <c r="D60" s="399"/>
      <c r="E60" s="399"/>
      <c r="F60" s="399"/>
      <c r="G60" s="399"/>
      <c r="H60" s="399"/>
      <c r="I60" s="399"/>
      <c r="J60" s="399"/>
      <c r="K60" s="399"/>
      <c r="L60" s="399"/>
      <c r="M60" s="399"/>
      <c r="N60" s="399"/>
      <c r="O60" s="399"/>
    </row>
    <row r="61" spans="1:18" s="79" customFormat="1" x14ac:dyDescent="0.2">
      <c r="A61" s="400" t="s">
        <v>268</v>
      </c>
      <c r="B61"/>
      <c r="C61"/>
      <c r="D61"/>
      <c r="E61"/>
      <c r="F61"/>
      <c r="G61"/>
      <c r="H61"/>
      <c r="I61"/>
      <c r="J61"/>
      <c r="K61"/>
      <c r="L61"/>
      <c r="M61"/>
      <c r="N61" s="400"/>
      <c r="O61" s="403" t="s">
        <v>329</v>
      </c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N45" sqref="N45:N46"/>
      <pageMargins left="0.70866141732283472" right="0.70866141732283472" top="0.78740157480314965" bottom="0.78740157480314965" header="0.31496062992125984" footer="0.31496062992125984"/>
      <pageSetup paperSize="9" scale="60" orientation="landscape" r:id="rId1"/>
    </customSheetView>
    <customSheetView guid="{A22E7959-72C9-4118-8518-4EEC3C21A68F}" scale="90" showGridLines="0" showRowCol="0" fitToPage="1">
      <selection activeCell="N45" sqref="N45:N46"/>
      <pageMargins left="0.70866141732283472" right="0.70866141732283472" top="0.78740157480314965" bottom="0.78740157480314965" header="0.31496062992125984" footer="0.31496062992125984"/>
      <pageSetup paperSize="9" scale="60" orientation="landscape" r:id="rId2"/>
    </customSheetView>
  </customSheetViews>
  <mergeCells count="1">
    <mergeCell ref="B6:F6"/>
  </mergeCells>
  <pageMargins left="0.70866141732283472" right="0.70866141732283472" top="0.78740157480314965" bottom="0.78740157480314965" header="0.31496062992125984" footer="0.31496062992125984"/>
  <pageSetup paperSize="9" scale="6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K37"/>
  <sheetViews>
    <sheetView showGridLines="0" showRowColHeaders="0" workbookViewId="0">
      <selection activeCell="E25" sqref="E25"/>
    </sheetView>
  </sheetViews>
  <sheetFormatPr baseColWidth="10" defaultRowHeight="12.75" x14ac:dyDescent="0.2"/>
  <cols>
    <col min="1" max="1" width="4.140625" bestFit="1" customWidth="1"/>
    <col min="2" max="2" width="49.42578125" customWidth="1"/>
    <col min="3" max="3" width="39.28515625" customWidth="1"/>
    <col min="4" max="4" width="39" customWidth="1"/>
  </cols>
  <sheetData>
    <row r="1" spans="1:11" ht="19.5" customHeight="1" x14ac:dyDescent="0.2">
      <c r="B1" s="352" t="s">
        <v>235</v>
      </c>
    </row>
    <row r="2" spans="1:11" ht="24.95" customHeight="1" x14ac:dyDescent="0.2">
      <c r="A2" s="544" t="s">
        <v>137</v>
      </c>
      <c r="B2" s="382" t="s">
        <v>129</v>
      </c>
      <c r="C2" s="383" t="s">
        <v>236</v>
      </c>
      <c r="D2" s="384" t="s">
        <v>237</v>
      </c>
    </row>
    <row r="3" spans="1:11" ht="48" customHeight="1" x14ac:dyDescent="0.2">
      <c r="A3" s="545">
        <v>29</v>
      </c>
      <c r="B3" s="385" t="s">
        <v>25</v>
      </c>
      <c r="C3" s="392"/>
      <c r="D3" s="546"/>
    </row>
    <row r="4" spans="1:11" ht="35.25" customHeight="1" x14ac:dyDescent="0.2">
      <c r="A4" s="545">
        <f>+A3+1</f>
        <v>30</v>
      </c>
      <c r="B4" s="385" t="s">
        <v>130</v>
      </c>
      <c r="C4" s="385" t="s">
        <v>131</v>
      </c>
      <c r="D4" s="386" t="s">
        <v>132</v>
      </c>
    </row>
    <row r="5" spans="1:11" ht="36" customHeight="1" x14ac:dyDescent="0.2">
      <c r="A5" s="545">
        <v>31</v>
      </c>
      <c r="B5" s="385" t="s">
        <v>130</v>
      </c>
      <c r="C5" s="385" t="s">
        <v>131</v>
      </c>
      <c r="D5" s="386"/>
    </row>
    <row r="6" spans="1:11" ht="24.95" customHeight="1" x14ac:dyDescent="0.2">
      <c r="A6" s="545">
        <v>32</v>
      </c>
      <c r="B6" s="386" t="s">
        <v>133</v>
      </c>
      <c r="C6" s="393"/>
      <c r="D6" s="547"/>
    </row>
    <row r="7" spans="1:11" ht="24.95" customHeight="1" x14ac:dyDescent="0.2">
      <c r="A7" s="545">
        <v>33</v>
      </c>
      <c r="B7" s="386" t="s">
        <v>132</v>
      </c>
      <c r="C7" s="390"/>
      <c r="D7" s="548"/>
    </row>
    <row r="8" spans="1:11" ht="24.95" customHeight="1" x14ac:dyDescent="0.2">
      <c r="A8" s="387"/>
      <c r="B8" s="549"/>
      <c r="C8" s="391"/>
      <c r="D8" s="548"/>
    </row>
    <row r="9" spans="1:11" ht="24.95" customHeight="1" x14ac:dyDescent="0.2">
      <c r="A9" s="544"/>
      <c r="B9" s="388" t="s">
        <v>126</v>
      </c>
      <c r="C9" s="390"/>
      <c r="D9" s="548"/>
    </row>
    <row r="10" spans="1:11" ht="24.95" customHeight="1" x14ac:dyDescent="0.2">
      <c r="A10" s="545"/>
      <c r="B10" s="386" t="s">
        <v>127</v>
      </c>
      <c r="C10" s="390"/>
      <c r="D10" s="548"/>
    </row>
    <row r="11" spans="1:11" ht="24.95" customHeight="1" x14ac:dyDescent="0.2">
      <c r="A11" s="545"/>
      <c r="B11" s="386" t="s">
        <v>128</v>
      </c>
      <c r="C11" s="390"/>
      <c r="D11" s="548"/>
    </row>
    <row r="12" spans="1:11" ht="24.95" customHeight="1" x14ac:dyDescent="0.2">
      <c r="A12" s="544"/>
      <c r="B12" s="389" t="s">
        <v>134</v>
      </c>
      <c r="C12" s="390"/>
      <c r="D12" s="548"/>
    </row>
    <row r="13" spans="1:11" ht="24.95" customHeight="1" x14ac:dyDescent="0.2">
      <c r="A13" s="545"/>
      <c r="B13" s="386" t="s">
        <v>135</v>
      </c>
      <c r="C13" s="390"/>
      <c r="D13" s="548"/>
    </row>
    <row r="14" spans="1:11" ht="24.95" customHeight="1" x14ac:dyDescent="0.2">
      <c r="A14" s="545"/>
      <c r="B14" s="386" t="s">
        <v>136</v>
      </c>
      <c r="C14" s="550"/>
      <c r="D14" s="551"/>
    </row>
    <row r="15" spans="1:11" x14ac:dyDescent="0.2">
      <c r="A15" s="276"/>
      <c r="B15" s="15"/>
      <c r="C15" s="13"/>
      <c r="D15" s="53"/>
      <c r="E15" s="1"/>
      <c r="F15" s="1"/>
      <c r="G15" s="1"/>
      <c r="H15" s="1"/>
      <c r="I15" s="1"/>
      <c r="J15" s="1"/>
      <c r="K15" s="1"/>
    </row>
    <row r="16" spans="1:11" x14ac:dyDescent="0.2">
      <c r="A16" s="276"/>
      <c r="B16" s="15"/>
      <c r="C16" s="13"/>
      <c r="D16" s="53"/>
      <c r="E16" s="1"/>
      <c r="F16" s="1"/>
      <c r="G16" s="1"/>
      <c r="H16" s="1"/>
      <c r="I16" s="1"/>
      <c r="J16" s="1"/>
      <c r="K16" s="1"/>
    </row>
    <row r="17" spans="1:11" x14ac:dyDescent="0.2">
      <c r="A17" s="398"/>
      <c r="B17" s="399"/>
      <c r="C17" s="399"/>
      <c r="D17" s="399"/>
      <c r="E17" s="1"/>
      <c r="F17" s="1"/>
      <c r="G17" s="1"/>
      <c r="H17" s="1"/>
      <c r="I17" s="1"/>
      <c r="J17" s="1"/>
      <c r="K17" s="1"/>
    </row>
    <row r="18" spans="1:11" ht="17.25" customHeight="1" x14ac:dyDescent="0.2">
      <c r="A18" s="400" t="s">
        <v>268</v>
      </c>
      <c r="D18" s="403" t="s">
        <v>329</v>
      </c>
      <c r="E18" s="1"/>
      <c r="F18" s="1"/>
      <c r="G18" s="1"/>
      <c r="H18" s="1"/>
      <c r="I18" s="1"/>
      <c r="J18" s="1"/>
      <c r="K18" s="1"/>
    </row>
    <row r="19" spans="1:11" x14ac:dyDescent="0.2">
      <c r="A19" s="276"/>
      <c r="B19" s="15"/>
      <c r="C19" s="13"/>
      <c r="D19" s="53"/>
      <c r="E19" s="1"/>
      <c r="F19" s="1"/>
      <c r="G19" s="1"/>
      <c r="H19" s="1"/>
      <c r="I19" s="1"/>
      <c r="J19" s="1"/>
      <c r="K19" s="1"/>
    </row>
    <row r="20" spans="1:11" x14ac:dyDescent="0.2">
      <c r="A20" s="276"/>
      <c r="B20" s="15"/>
      <c r="C20" s="17"/>
      <c r="D20" s="53"/>
      <c r="E20" s="1"/>
      <c r="F20" s="1"/>
      <c r="G20" s="1"/>
      <c r="H20" s="1"/>
      <c r="I20" s="1"/>
      <c r="J20" s="1"/>
      <c r="K20" s="1"/>
    </row>
    <row r="21" spans="1:11" x14ac:dyDescent="0.2">
      <c r="A21" s="276"/>
      <c r="B21" s="15"/>
      <c r="C21" s="52"/>
      <c r="D21" s="53"/>
    </row>
    <row r="22" spans="1:11" x14ac:dyDescent="0.2">
      <c r="A22" s="276"/>
      <c r="B22" s="15"/>
      <c r="C22" s="13"/>
      <c r="D22" s="53"/>
    </row>
    <row r="23" spans="1:11" x14ac:dyDescent="0.2">
      <c r="A23" s="276"/>
      <c r="B23" s="15"/>
      <c r="C23" s="13"/>
      <c r="D23" s="19"/>
    </row>
    <row r="24" spans="1:11" x14ac:dyDescent="0.2">
      <c r="A24" s="380"/>
      <c r="B24" s="120"/>
      <c r="C24" s="13"/>
      <c r="D24" s="13"/>
    </row>
    <row r="25" spans="1:11" x14ac:dyDescent="0.2">
      <c r="A25" s="276"/>
      <c r="B25" s="15"/>
      <c r="C25" s="13"/>
      <c r="D25" s="53"/>
    </row>
    <row r="26" spans="1:11" x14ac:dyDescent="0.2">
      <c r="A26" s="276"/>
      <c r="B26" s="15"/>
      <c r="C26" s="13"/>
      <c r="D26" s="53"/>
    </row>
    <row r="27" spans="1:11" x14ac:dyDescent="0.2">
      <c r="A27" s="276"/>
      <c r="B27" s="15"/>
      <c r="C27" s="13"/>
      <c r="D27" s="53"/>
    </row>
    <row r="28" spans="1:11" x14ac:dyDescent="0.2">
      <c r="A28" s="276"/>
      <c r="B28" s="15"/>
      <c r="C28" s="13"/>
      <c r="D28" s="19"/>
    </row>
    <row r="29" spans="1:11" x14ac:dyDescent="0.2">
      <c r="A29" s="276"/>
      <c r="B29" s="15"/>
      <c r="C29" s="13"/>
      <c r="D29" s="53"/>
    </row>
    <row r="30" spans="1:11" x14ac:dyDescent="0.2">
      <c r="A30" s="276"/>
      <c r="B30" s="15"/>
      <c r="C30" s="17"/>
      <c r="D30" s="53"/>
    </row>
    <row r="31" spans="1:11" x14ac:dyDescent="0.2">
      <c r="A31" s="276"/>
      <c r="B31" s="15"/>
      <c r="C31" s="52"/>
      <c r="D31" s="53"/>
    </row>
    <row r="32" spans="1:11" x14ac:dyDescent="0.2">
      <c r="A32" s="276"/>
      <c r="B32" s="15"/>
      <c r="C32" s="13"/>
      <c r="D32" s="53"/>
    </row>
    <row r="33" spans="1:4" x14ac:dyDescent="0.2">
      <c r="A33" s="276"/>
      <c r="B33" s="15"/>
      <c r="C33" s="13"/>
      <c r="D33" s="53"/>
    </row>
    <row r="34" spans="1:4" x14ac:dyDescent="0.2">
      <c r="A34" s="276"/>
      <c r="B34" s="25"/>
      <c r="C34" s="6"/>
      <c r="D34" s="7"/>
    </row>
    <row r="35" spans="1:4" x14ac:dyDescent="0.2">
      <c r="A35" s="277"/>
      <c r="B35" s="277"/>
      <c r="C35" s="119"/>
      <c r="D35" s="119"/>
    </row>
    <row r="36" spans="1:4" x14ac:dyDescent="0.2">
      <c r="A36" s="128"/>
      <c r="B36" s="128"/>
    </row>
    <row r="37" spans="1:4" x14ac:dyDescent="0.2">
      <c r="A37" s="128"/>
      <c r="B37" s="128"/>
    </row>
  </sheetData>
  <sheetProtection sheet="1" objects="1" scenarios="1" selectLockedCells="1"/>
  <customSheetViews>
    <customSheetView guid="{65EF9215-EE98-4BC7-92F8-80F4834EAD5F}" showGridLines="0" showRowCol="0">
      <selection activeCell="E25" sqref="E25"/>
      <pageMargins left="0.7" right="0.7" top="0.78740157499999996" bottom="0.78740157499999996" header="0.3" footer="0.3"/>
      <pageSetup paperSize="9" orientation="portrait" r:id="rId1"/>
    </customSheetView>
    <customSheetView guid="{A22E7959-72C9-4118-8518-4EEC3C21A68F}" showGridLines="0" showRowCol="0">
      <selection activeCell="E25" sqref="E25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FF0000"/>
    <pageSetUpPr fitToPage="1"/>
  </sheetPr>
  <dimension ref="A1:P54"/>
  <sheetViews>
    <sheetView showGridLines="0" zoomScale="90" zoomScaleNormal="90" workbookViewId="0">
      <selection activeCell="O54" sqref="O54"/>
    </sheetView>
  </sheetViews>
  <sheetFormatPr baseColWidth="10" defaultColWidth="11.42578125" defaultRowHeight="12.75" x14ac:dyDescent="0.2"/>
  <cols>
    <col min="1" max="1" width="4.28515625" style="79" customWidth="1"/>
    <col min="2" max="2" width="29.85546875" style="79" customWidth="1"/>
    <col min="3" max="3" width="11.140625" style="79" bestFit="1" customWidth="1"/>
    <col min="4" max="4" width="6.5703125" style="79" customWidth="1"/>
    <col min="5" max="5" width="8.85546875" style="79" customWidth="1"/>
    <col min="6" max="6" width="7.85546875" style="79" customWidth="1"/>
    <col min="7" max="7" width="15.42578125" style="79" customWidth="1"/>
    <col min="8" max="8" width="9.140625" style="79" customWidth="1"/>
    <col min="9" max="9" width="7.7109375" style="79" customWidth="1"/>
    <col min="10" max="16384" width="11.42578125" style="79"/>
  </cols>
  <sheetData>
    <row r="1" spans="1:16" ht="18" customHeight="1" x14ac:dyDescent="0.2">
      <c r="A1" s="404" t="s">
        <v>106</v>
      </c>
      <c r="B1" s="405"/>
      <c r="C1" s="405"/>
      <c r="D1" s="405"/>
      <c r="E1" s="406" t="s">
        <v>1</v>
      </c>
      <c r="F1" s="406"/>
      <c r="G1" s="407"/>
      <c r="H1" s="136"/>
      <c r="J1" s="543" t="s">
        <v>289</v>
      </c>
    </row>
    <row r="2" spans="1:16" ht="21.75" customHeight="1" x14ac:dyDescent="0.2">
      <c r="A2" s="408"/>
      <c r="B2" s="409" t="s">
        <v>107</v>
      </c>
      <c r="C2" s="410"/>
      <c r="D2" s="410"/>
      <c r="E2" s="410"/>
      <c r="F2" s="410"/>
      <c r="G2" s="411" t="s">
        <v>16</v>
      </c>
      <c r="H2" s="412">
        <v>0</v>
      </c>
    </row>
    <row r="3" spans="1:16" ht="14.25" customHeight="1" x14ac:dyDescent="0.2">
      <c r="A3" s="408"/>
      <c r="B3" s="409"/>
      <c r="C3" s="410"/>
      <c r="D3" s="410"/>
      <c r="E3" s="410"/>
      <c r="F3" s="410"/>
      <c r="G3" s="413" t="s">
        <v>274</v>
      </c>
      <c r="H3" s="137" t="s">
        <v>8</v>
      </c>
    </row>
    <row r="4" spans="1:16" ht="17.25" customHeight="1" x14ac:dyDescent="0.2">
      <c r="A4" s="414"/>
      <c r="B4" s="138"/>
      <c r="C4" s="415"/>
      <c r="D4" s="415"/>
      <c r="E4" s="416"/>
      <c r="F4" s="416"/>
      <c r="G4" s="417" t="s">
        <v>19</v>
      </c>
      <c r="H4" s="418" t="s">
        <v>108</v>
      </c>
    </row>
    <row r="5" spans="1:16" s="421" customFormat="1" ht="24.75" customHeight="1" x14ac:dyDescent="0.2">
      <c r="A5" s="419"/>
      <c r="B5" s="419"/>
      <c r="C5" s="419"/>
      <c r="D5" s="419"/>
      <c r="E5" s="419"/>
      <c r="F5" s="419"/>
      <c r="G5" s="420" t="s">
        <v>292</v>
      </c>
      <c r="H5" s="419"/>
    </row>
    <row r="6" spans="1:16" s="421" customFormat="1" ht="18.75" customHeight="1" thickBot="1" x14ac:dyDescent="0.25">
      <c r="A6" s="419"/>
      <c r="B6" s="419"/>
      <c r="C6" s="419"/>
      <c r="D6" s="419"/>
      <c r="E6" s="419"/>
      <c r="F6" s="419"/>
      <c r="G6" s="419"/>
      <c r="H6" s="419"/>
    </row>
    <row r="7" spans="1:16" x14ac:dyDescent="0.2">
      <c r="A7" s="422"/>
      <c r="B7" s="423" t="s">
        <v>322</v>
      </c>
      <c r="C7" s="424">
        <v>35</v>
      </c>
      <c r="D7" s="423" t="s">
        <v>194</v>
      </c>
      <c r="E7" s="425">
        <v>24</v>
      </c>
      <c r="F7" s="426" t="s">
        <v>109</v>
      </c>
      <c r="G7" s="427">
        <f>E7*C7</f>
        <v>840</v>
      </c>
      <c r="H7" s="428" t="s">
        <v>109</v>
      </c>
      <c r="J7" s="84"/>
      <c r="L7" s="84"/>
      <c r="M7" s="84"/>
      <c r="N7" s="592"/>
      <c r="O7" s="84"/>
    </row>
    <row r="8" spans="1:16" x14ac:dyDescent="0.2">
      <c r="A8" s="429"/>
      <c r="B8" s="430" t="s">
        <v>110</v>
      </c>
      <c r="C8" s="431">
        <v>35</v>
      </c>
      <c r="D8" s="432" t="s">
        <v>194</v>
      </c>
      <c r="E8" s="433">
        <v>9</v>
      </c>
      <c r="F8" s="434" t="s">
        <v>109</v>
      </c>
      <c r="G8" s="435">
        <f>E8*C8</f>
        <v>315</v>
      </c>
      <c r="H8" s="436" t="s">
        <v>109</v>
      </c>
      <c r="P8" s="84"/>
    </row>
    <row r="9" spans="1:16" x14ac:dyDescent="0.2">
      <c r="A9" s="429"/>
      <c r="B9" s="432" t="s">
        <v>111</v>
      </c>
      <c r="C9" s="431">
        <v>40</v>
      </c>
      <c r="D9" s="432" t="s">
        <v>2</v>
      </c>
      <c r="E9" s="433">
        <v>0.35</v>
      </c>
      <c r="F9" s="416" t="s">
        <v>109</v>
      </c>
      <c r="G9" s="437">
        <f>E9*C9</f>
        <v>14</v>
      </c>
      <c r="H9" s="438" t="s">
        <v>109</v>
      </c>
      <c r="J9" s="84"/>
      <c r="L9" s="591"/>
      <c r="M9" s="84"/>
      <c r="N9" s="84"/>
      <c r="O9" s="84"/>
    </row>
    <row r="10" spans="1:16" s="421" customFormat="1" ht="20.25" customHeight="1" x14ac:dyDescent="0.2">
      <c r="A10" s="439"/>
      <c r="B10" s="440"/>
      <c r="C10" s="441"/>
      <c r="D10" s="440"/>
      <c r="E10" s="442"/>
      <c r="F10" s="443"/>
      <c r="G10" s="444">
        <f>SUM(G7:G9)</f>
        <v>1169</v>
      </c>
      <c r="H10" s="445" t="s">
        <v>51</v>
      </c>
    </row>
    <row r="11" spans="1:16" s="83" customFormat="1" ht="15.75" customHeight="1" x14ac:dyDescent="0.2">
      <c r="A11" s="261"/>
      <c r="B11" s="540" t="s">
        <v>195</v>
      </c>
      <c r="C11" s="80"/>
      <c r="D11" s="80"/>
      <c r="E11" s="81"/>
      <c r="F11" s="82"/>
      <c r="G11" s="357">
        <f>G9+SUM(G7:G8)*E12*E13*E14*E15*E16*E17*E18*E19*E20</f>
        <v>1169</v>
      </c>
      <c r="H11" s="358" t="s">
        <v>51</v>
      </c>
      <c r="I11" s="446"/>
      <c r="K11" s="85"/>
      <c r="L11" s="86"/>
      <c r="M11" s="87"/>
    </row>
    <row r="12" spans="1:16" x14ac:dyDescent="0.2">
      <c r="A12" s="261"/>
      <c r="B12" s="84" t="s">
        <v>6</v>
      </c>
      <c r="C12" s="85" t="s">
        <v>112</v>
      </c>
      <c r="D12" s="86" t="s">
        <v>4</v>
      </c>
      <c r="E12" s="87">
        <v>1</v>
      </c>
      <c r="F12" s="88"/>
      <c r="G12" s="89"/>
      <c r="H12" s="262"/>
      <c r="K12" s="85"/>
      <c r="L12" s="86"/>
      <c r="M12" s="87"/>
    </row>
    <row r="13" spans="1:16" x14ac:dyDescent="0.2">
      <c r="A13" s="261"/>
      <c r="B13" s="84" t="s">
        <v>168</v>
      </c>
      <c r="C13" s="85" t="s">
        <v>112</v>
      </c>
      <c r="D13" s="86" t="s">
        <v>3</v>
      </c>
      <c r="E13" s="87">
        <v>1</v>
      </c>
      <c r="F13" s="90"/>
      <c r="G13" s="89"/>
      <c r="H13" s="262"/>
      <c r="K13" s="85"/>
      <c r="L13" s="86"/>
      <c r="M13" s="87"/>
    </row>
    <row r="14" spans="1:16" x14ac:dyDescent="0.2">
      <c r="A14" s="261"/>
      <c r="B14" s="84" t="s">
        <v>75</v>
      </c>
      <c r="C14" s="85" t="s">
        <v>112</v>
      </c>
      <c r="D14" s="86"/>
      <c r="E14" s="87">
        <v>1</v>
      </c>
      <c r="F14" s="90"/>
      <c r="G14" s="539"/>
      <c r="H14" s="262"/>
      <c r="K14" s="85"/>
      <c r="L14" s="86"/>
      <c r="M14" s="87"/>
    </row>
    <row r="15" spans="1:16" x14ac:dyDescent="0.2">
      <c r="A15" s="261"/>
      <c r="B15" s="84" t="s">
        <v>74</v>
      </c>
      <c r="C15" s="85" t="s">
        <v>112</v>
      </c>
      <c r="D15" s="86"/>
      <c r="E15" s="87">
        <v>1</v>
      </c>
      <c r="F15" s="90"/>
      <c r="G15" s="89"/>
      <c r="H15" s="262"/>
      <c r="I15" s="91"/>
      <c r="K15" s="85"/>
      <c r="L15" s="86"/>
      <c r="M15" s="87"/>
    </row>
    <row r="16" spans="1:16" x14ac:dyDescent="0.2">
      <c r="A16" s="261"/>
      <c r="B16" s="84" t="s">
        <v>76</v>
      </c>
      <c r="C16" s="85" t="s">
        <v>112</v>
      </c>
      <c r="D16" s="86" t="s">
        <v>78</v>
      </c>
      <c r="E16" s="87">
        <v>1</v>
      </c>
      <c r="F16" s="90"/>
      <c r="G16" s="89"/>
      <c r="H16" s="262"/>
      <c r="I16" s="91"/>
      <c r="K16" s="447"/>
      <c r="L16" s="86"/>
      <c r="M16" s="87"/>
    </row>
    <row r="17" spans="1:13" x14ac:dyDescent="0.2">
      <c r="A17" s="261"/>
      <c r="B17" s="84" t="s">
        <v>79</v>
      </c>
      <c r="C17" s="447" t="s">
        <v>112</v>
      </c>
      <c r="D17" s="86" t="s">
        <v>4</v>
      </c>
      <c r="E17" s="87">
        <v>1</v>
      </c>
      <c r="F17" s="90"/>
      <c r="G17" s="89"/>
      <c r="H17" s="262"/>
      <c r="J17" s="84"/>
      <c r="K17" s="448"/>
      <c r="L17" s="86"/>
      <c r="M17" s="87"/>
    </row>
    <row r="18" spans="1:13" x14ac:dyDescent="0.2">
      <c r="A18" s="261"/>
      <c r="B18" s="84" t="s">
        <v>7</v>
      </c>
      <c r="C18" s="448">
        <v>1</v>
      </c>
      <c r="D18" s="86" t="s">
        <v>50</v>
      </c>
      <c r="E18" s="87">
        <v>1</v>
      </c>
      <c r="F18" s="90"/>
      <c r="G18" s="89"/>
      <c r="H18" s="262"/>
      <c r="J18" s="84"/>
      <c r="K18" s="449"/>
      <c r="L18" s="86"/>
      <c r="M18" s="87"/>
    </row>
    <row r="19" spans="1:13" x14ac:dyDescent="0.2">
      <c r="A19" s="261"/>
      <c r="B19" s="84" t="s">
        <v>70</v>
      </c>
      <c r="C19" s="449" t="s">
        <v>112</v>
      </c>
      <c r="D19" s="86" t="s">
        <v>2</v>
      </c>
      <c r="E19" s="87">
        <v>1</v>
      </c>
      <c r="F19" s="90"/>
      <c r="G19" s="89"/>
      <c r="H19" s="262"/>
      <c r="K19" s="85"/>
      <c r="L19" s="86"/>
      <c r="M19" s="87"/>
    </row>
    <row r="20" spans="1:13" x14ac:dyDescent="0.2">
      <c r="A20" s="263"/>
      <c r="B20" s="450" t="s">
        <v>80</v>
      </c>
      <c r="C20" s="451" t="s">
        <v>112</v>
      </c>
      <c r="D20" s="452" t="s">
        <v>10</v>
      </c>
      <c r="E20" s="453">
        <v>1</v>
      </c>
      <c r="F20" s="92"/>
      <c r="G20" s="93"/>
      <c r="H20" s="454"/>
      <c r="K20" s="85"/>
      <c r="L20" s="85"/>
      <c r="M20" s="87"/>
    </row>
    <row r="21" spans="1:13" s="83" customFormat="1" ht="17.25" customHeight="1" x14ac:dyDescent="0.2">
      <c r="A21" s="261"/>
      <c r="B21" s="541" t="s">
        <v>9</v>
      </c>
      <c r="C21" s="80"/>
      <c r="D21" s="80"/>
      <c r="E21" s="81"/>
      <c r="F21" s="82"/>
      <c r="G21" s="357">
        <f>G9+SUM(G7:G8)*E22*E23*E24*E25*E26*E27*E28*E29*E30</f>
        <v>1180.55</v>
      </c>
      <c r="H21" s="358" t="s">
        <v>51</v>
      </c>
      <c r="I21" s="446"/>
      <c r="K21" s="85"/>
      <c r="L21" s="86"/>
      <c r="M21" s="87"/>
    </row>
    <row r="22" spans="1:13" x14ac:dyDescent="0.2">
      <c r="A22" s="261"/>
      <c r="B22" s="84" t="s">
        <v>6</v>
      </c>
      <c r="C22" s="85" t="s">
        <v>112</v>
      </c>
      <c r="D22" s="86" t="s">
        <v>4</v>
      </c>
      <c r="E22" s="87">
        <v>1</v>
      </c>
      <c r="F22" s="88"/>
      <c r="G22" s="89"/>
      <c r="H22" s="262"/>
      <c r="K22" s="85"/>
      <c r="L22" s="86"/>
      <c r="M22" s="87"/>
    </row>
    <row r="23" spans="1:13" x14ac:dyDescent="0.2">
      <c r="A23" s="261"/>
      <c r="B23" s="84" t="s">
        <v>168</v>
      </c>
      <c r="C23" s="85" t="s">
        <v>112</v>
      </c>
      <c r="D23" s="86" t="s">
        <v>3</v>
      </c>
      <c r="E23" s="87">
        <v>1</v>
      </c>
      <c r="F23" s="90"/>
      <c r="G23" s="89"/>
      <c r="H23" s="262"/>
      <c r="K23" s="85"/>
      <c r="L23" s="86"/>
      <c r="M23" s="87"/>
    </row>
    <row r="24" spans="1:13" x14ac:dyDescent="0.2">
      <c r="A24" s="261"/>
      <c r="B24" s="84" t="s">
        <v>75</v>
      </c>
      <c r="C24" s="85" t="s">
        <v>112</v>
      </c>
      <c r="D24" s="86"/>
      <c r="E24" s="87">
        <v>1</v>
      </c>
      <c r="F24" s="90"/>
      <c r="G24" s="89"/>
      <c r="H24" s="262"/>
      <c r="J24" s="84"/>
      <c r="K24" s="85"/>
      <c r="L24" s="86"/>
      <c r="M24" s="87"/>
    </row>
    <row r="25" spans="1:13" x14ac:dyDescent="0.2">
      <c r="A25" s="261"/>
      <c r="B25" s="84" t="s">
        <v>74</v>
      </c>
      <c r="C25" s="85" t="s">
        <v>112</v>
      </c>
      <c r="D25" s="86"/>
      <c r="E25" s="87">
        <v>1</v>
      </c>
      <c r="F25" s="90"/>
      <c r="G25" s="89"/>
      <c r="H25" s="262"/>
      <c r="I25" s="91"/>
      <c r="J25" s="84"/>
      <c r="K25" s="85"/>
      <c r="L25" s="86"/>
      <c r="M25" s="87"/>
    </row>
    <row r="26" spans="1:13" x14ac:dyDescent="0.2">
      <c r="A26" s="261"/>
      <c r="B26" s="84" t="s">
        <v>76</v>
      </c>
      <c r="C26" s="85" t="s">
        <v>112</v>
      </c>
      <c r="D26" s="86" t="s">
        <v>78</v>
      </c>
      <c r="E26" s="87">
        <v>1</v>
      </c>
      <c r="F26" s="90"/>
      <c r="G26" s="89"/>
      <c r="H26" s="262"/>
      <c r="I26" s="91"/>
      <c r="J26" s="84"/>
      <c r="K26" s="447"/>
      <c r="L26" s="86"/>
      <c r="M26" s="87"/>
    </row>
    <row r="27" spans="1:13" x14ac:dyDescent="0.2">
      <c r="A27" s="261"/>
      <c r="B27" s="84" t="s">
        <v>79</v>
      </c>
      <c r="C27" s="447" t="s">
        <v>112</v>
      </c>
      <c r="D27" s="86" t="s">
        <v>4</v>
      </c>
      <c r="E27" s="87">
        <v>1</v>
      </c>
      <c r="F27" s="90"/>
      <c r="G27" s="89"/>
      <c r="H27" s="262"/>
      <c r="J27" s="84"/>
      <c r="K27" s="448"/>
      <c r="L27" s="86"/>
      <c r="M27" s="87"/>
    </row>
    <row r="28" spans="1:13" x14ac:dyDescent="0.2">
      <c r="A28" s="261"/>
      <c r="B28" s="84" t="s">
        <v>7</v>
      </c>
      <c r="C28" s="448" t="s">
        <v>196</v>
      </c>
      <c r="D28" s="86" t="s">
        <v>50</v>
      </c>
      <c r="E28" s="87">
        <v>1.01</v>
      </c>
      <c r="F28" s="90"/>
      <c r="G28" s="89"/>
      <c r="H28" s="262"/>
      <c r="J28" s="84"/>
      <c r="K28" s="449"/>
      <c r="L28" s="86"/>
      <c r="M28" s="87"/>
    </row>
    <row r="29" spans="1:13" x14ac:dyDescent="0.2">
      <c r="A29" s="261"/>
      <c r="B29" s="84" t="s">
        <v>70</v>
      </c>
      <c r="C29" s="449" t="s">
        <v>112</v>
      </c>
      <c r="D29" s="86" t="s">
        <v>2</v>
      </c>
      <c r="E29" s="87">
        <v>1</v>
      </c>
      <c r="F29" s="90"/>
      <c r="G29" s="89"/>
      <c r="H29" s="262"/>
      <c r="J29" s="84"/>
      <c r="K29" s="85"/>
      <c r="L29" s="86"/>
      <c r="M29" s="455"/>
    </row>
    <row r="30" spans="1:13" x14ac:dyDescent="0.2">
      <c r="A30" s="263"/>
      <c r="B30" s="84" t="s">
        <v>80</v>
      </c>
      <c r="C30" s="451" t="s">
        <v>112</v>
      </c>
      <c r="D30" s="452" t="s">
        <v>10</v>
      </c>
      <c r="E30" s="453">
        <v>1</v>
      </c>
      <c r="F30" s="92"/>
      <c r="G30" s="93"/>
      <c r="H30" s="454"/>
      <c r="J30" s="455"/>
      <c r="K30" s="85"/>
      <c r="L30" s="85"/>
      <c r="M30" s="87"/>
    </row>
    <row r="31" spans="1:13" ht="18" customHeight="1" x14ac:dyDescent="0.2">
      <c r="A31" s="264"/>
      <c r="B31" s="590" t="s">
        <v>0</v>
      </c>
      <c r="C31" s="94"/>
      <c r="D31" s="94"/>
      <c r="E31" s="95"/>
      <c r="F31" s="96"/>
      <c r="G31" s="357">
        <f>G9+SUM(G7:G8)*E32*E33*E34*E35*E36*E37*E38*E39*E40</f>
        <v>1833.125</v>
      </c>
      <c r="H31" s="358" t="s">
        <v>51</v>
      </c>
      <c r="I31" s="446"/>
      <c r="J31" s="84"/>
      <c r="K31" s="85"/>
      <c r="L31" s="86"/>
      <c r="M31" s="87"/>
    </row>
    <row r="32" spans="1:13" x14ac:dyDescent="0.2">
      <c r="A32" s="261"/>
      <c r="B32" s="84" t="s">
        <v>6</v>
      </c>
      <c r="C32" s="85" t="s">
        <v>112</v>
      </c>
      <c r="D32" s="86" t="s">
        <v>4</v>
      </c>
      <c r="E32" s="87">
        <v>1</v>
      </c>
      <c r="F32" s="88"/>
      <c r="G32" s="89"/>
      <c r="H32" s="262"/>
      <c r="J32" s="84"/>
      <c r="K32" s="85"/>
      <c r="L32" s="86"/>
      <c r="M32" s="87"/>
    </row>
    <row r="33" spans="1:13" x14ac:dyDescent="0.2">
      <c r="A33" s="261"/>
      <c r="B33" s="84" t="s">
        <v>168</v>
      </c>
      <c r="C33" s="85" t="s">
        <v>197</v>
      </c>
      <c r="D33" s="86" t="s">
        <v>3</v>
      </c>
      <c r="E33" s="87">
        <v>1.5</v>
      </c>
      <c r="F33" s="90"/>
      <c r="G33" s="89"/>
      <c r="H33" s="262"/>
      <c r="I33" s="91"/>
      <c r="J33" s="84"/>
      <c r="K33" s="85"/>
      <c r="L33" s="86"/>
      <c r="M33" s="87"/>
    </row>
    <row r="34" spans="1:13" x14ac:dyDescent="0.2">
      <c r="A34" s="261"/>
      <c r="B34" s="84" t="s">
        <v>75</v>
      </c>
      <c r="C34" s="85" t="s">
        <v>112</v>
      </c>
      <c r="D34" s="86"/>
      <c r="E34" s="87">
        <v>1</v>
      </c>
      <c r="F34" s="90"/>
      <c r="G34" s="89"/>
      <c r="H34" s="262"/>
      <c r="J34" s="84"/>
      <c r="K34" s="85"/>
      <c r="L34" s="86"/>
      <c r="M34" s="87"/>
    </row>
    <row r="35" spans="1:13" x14ac:dyDescent="0.2">
      <c r="A35" s="261"/>
      <c r="B35" s="84" t="s">
        <v>74</v>
      </c>
      <c r="C35" s="85" t="s">
        <v>112</v>
      </c>
      <c r="D35" s="86"/>
      <c r="E35" s="87">
        <v>1</v>
      </c>
      <c r="F35" s="90"/>
      <c r="G35" s="89"/>
      <c r="H35" s="262"/>
      <c r="I35" s="91"/>
      <c r="J35" s="84"/>
      <c r="K35" s="85"/>
      <c r="L35" s="86"/>
      <c r="M35" s="87"/>
    </row>
    <row r="36" spans="1:13" x14ac:dyDescent="0.2">
      <c r="A36" s="261"/>
      <c r="B36" s="84" t="s">
        <v>76</v>
      </c>
      <c r="C36" s="85" t="s">
        <v>112</v>
      </c>
      <c r="D36" s="86" t="s">
        <v>78</v>
      </c>
      <c r="E36" s="87">
        <v>1</v>
      </c>
      <c r="F36" s="90"/>
      <c r="G36" s="89"/>
      <c r="H36" s="262"/>
      <c r="I36" s="91"/>
      <c r="J36" s="84"/>
      <c r="K36" s="447"/>
      <c r="L36" s="86"/>
      <c r="M36" s="87"/>
    </row>
    <row r="37" spans="1:13" x14ac:dyDescent="0.2">
      <c r="A37" s="261"/>
      <c r="B37" s="84" t="s">
        <v>79</v>
      </c>
      <c r="C37" s="447" t="s">
        <v>112</v>
      </c>
      <c r="D37" s="86" t="s">
        <v>4</v>
      </c>
      <c r="E37" s="87">
        <v>1</v>
      </c>
      <c r="F37" s="90"/>
      <c r="G37" s="89"/>
      <c r="H37" s="262"/>
      <c r="I37" s="91"/>
      <c r="J37" s="84"/>
      <c r="K37" s="448"/>
      <c r="L37" s="86"/>
      <c r="M37" s="87"/>
    </row>
    <row r="38" spans="1:13" x14ac:dyDescent="0.2">
      <c r="A38" s="261"/>
      <c r="B38" s="84" t="s">
        <v>7</v>
      </c>
      <c r="C38" s="448" t="s">
        <v>192</v>
      </c>
      <c r="D38" s="86" t="s">
        <v>50</v>
      </c>
      <c r="E38" s="87">
        <v>1.05</v>
      </c>
      <c r="F38" s="90"/>
      <c r="G38" s="89"/>
      <c r="H38" s="262"/>
      <c r="J38" s="84"/>
      <c r="K38" s="449"/>
      <c r="L38" s="86"/>
      <c r="M38" s="87"/>
    </row>
    <row r="39" spans="1:13" x14ac:dyDescent="0.2">
      <c r="A39" s="261"/>
      <c r="B39" s="84" t="s">
        <v>70</v>
      </c>
      <c r="C39" s="449" t="s">
        <v>112</v>
      </c>
      <c r="D39" s="86" t="s">
        <v>2</v>
      </c>
      <c r="E39" s="87">
        <v>1</v>
      </c>
      <c r="F39" s="90"/>
      <c r="G39" s="89"/>
      <c r="H39" s="262"/>
      <c r="J39" s="84"/>
      <c r="K39" s="85"/>
      <c r="L39" s="86"/>
      <c r="M39" s="87"/>
    </row>
    <row r="40" spans="1:13" x14ac:dyDescent="0.2">
      <c r="A40" s="263"/>
      <c r="B40" s="450" t="s">
        <v>80</v>
      </c>
      <c r="C40" s="451" t="s">
        <v>112</v>
      </c>
      <c r="D40" s="452" t="s">
        <v>10</v>
      </c>
      <c r="E40" s="453">
        <v>1</v>
      </c>
      <c r="F40" s="92"/>
      <c r="G40" s="93"/>
      <c r="H40" s="454"/>
      <c r="J40" s="455"/>
      <c r="K40" s="85"/>
      <c r="L40" s="85"/>
      <c r="M40" s="87"/>
    </row>
    <row r="41" spans="1:13" ht="18" customHeight="1" x14ac:dyDescent="0.2">
      <c r="A41" s="265"/>
      <c r="B41" s="542" t="s">
        <v>5</v>
      </c>
      <c r="C41" s="85"/>
      <c r="D41" s="94"/>
      <c r="E41" s="95"/>
      <c r="F41" s="96"/>
      <c r="G41" s="357">
        <f>G9+SUM(G7:G8)*E42*E43*E44*E45*E46*E47*E48*E49*E50</f>
        <v>2682.05</v>
      </c>
      <c r="H41" s="358" t="s">
        <v>51</v>
      </c>
      <c r="I41" s="446"/>
      <c r="J41" s="84"/>
      <c r="K41" s="456"/>
      <c r="L41" s="104"/>
      <c r="M41" s="87"/>
    </row>
    <row r="42" spans="1:13" x14ac:dyDescent="0.2">
      <c r="A42" s="261"/>
      <c r="B42" s="84" t="s">
        <v>6</v>
      </c>
      <c r="C42" s="85" t="s">
        <v>198</v>
      </c>
      <c r="D42" s="86" t="s">
        <v>4</v>
      </c>
      <c r="E42" s="87">
        <v>1.4</v>
      </c>
      <c r="F42" s="88"/>
      <c r="G42" s="89"/>
      <c r="H42" s="262"/>
      <c r="I42" s="91"/>
      <c r="J42" s="84"/>
      <c r="K42" s="85"/>
      <c r="L42" s="86"/>
      <c r="M42" s="87"/>
    </row>
    <row r="43" spans="1:13" x14ac:dyDescent="0.2">
      <c r="A43" s="261"/>
      <c r="B43" s="84" t="s">
        <v>168</v>
      </c>
      <c r="C43" s="85" t="s">
        <v>197</v>
      </c>
      <c r="D43" s="86" t="s">
        <v>3</v>
      </c>
      <c r="E43" s="87">
        <v>1.5</v>
      </c>
      <c r="F43" s="90"/>
      <c r="G43" s="89"/>
      <c r="H43" s="262"/>
      <c r="I43" s="91"/>
      <c r="J43" s="84"/>
      <c r="K43" s="85"/>
      <c r="L43" s="86"/>
      <c r="M43" s="87"/>
    </row>
    <row r="44" spans="1:13" x14ac:dyDescent="0.2">
      <c r="A44" s="261"/>
      <c r="B44" s="84" t="s">
        <v>75</v>
      </c>
      <c r="C44" s="85" t="s">
        <v>112</v>
      </c>
      <c r="D44" s="86"/>
      <c r="E44" s="87">
        <v>1</v>
      </c>
      <c r="F44" s="90"/>
      <c r="G44" s="89"/>
      <c r="H44" s="262"/>
      <c r="J44" s="457"/>
      <c r="K44" s="85"/>
      <c r="L44" s="86"/>
      <c r="M44" s="87"/>
    </row>
    <row r="45" spans="1:13" x14ac:dyDescent="0.2">
      <c r="A45" s="261"/>
      <c r="B45" s="84" t="s">
        <v>74</v>
      </c>
      <c r="C45" s="85" t="s">
        <v>112</v>
      </c>
      <c r="D45" s="86"/>
      <c r="E45" s="87">
        <v>1</v>
      </c>
      <c r="F45" s="90"/>
      <c r="G45" s="89"/>
      <c r="H45" s="262"/>
      <c r="J45" s="84"/>
      <c r="K45" s="85"/>
      <c r="L45" s="86"/>
      <c r="M45" s="87"/>
    </row>
    <row r="46" spans="1:13" x14ac:dyDescent="0.2">
      <c r="A46" s="261"/>
      <c r="B46" s="84" t="s">
        <v>76</v>
      </c>
      <c r="C46" s="85" t="s">
        <v>112</v>
      </c>
      <c r="D46" s="86" t="s">
        <v>78</v>
      </c>
      <c r="E46" s="87">
        <v>1</v>
      </c>
      <c r="F46" s="90"/>
      <c r="G46" s="89"/>
      <c r="H46" s="262"/>
      <c r="J46" s="84"/>
      <c r="K46" s="447"/>
      <c r="L46" s="86"/>
      <c r="M46" s="87"/>
    </row>
    <row r="47" spans="1:13" x14ac:dyDescent="0.2">
      <c r="A47" s="261"/>
      <c r="B47" s="84" t="s">
        <v>79</v>
      </c>
      <c r="C47" s="447" t="s">
        <v>112</v>
      </c>
      <c r="D47" s="86" t="s">
        <v>4</v>
      </c>
      <c r="E47" s="87">
        <v>1</v>
      </c>
      <c r="F47" s="90"/>
      <c r="G47" s="89"/>
      <c r="H47" s="262"/>
      <c r="J47" s="84"/>
      <c r="K47" s="448"/>
      <c r="L47" s="86"/>
      <c r="M47" s="87"/>
    </row>
    <row r="48" spans="1:13" x14ac:dyDescent="0.2">
      <c r="A48" s="261"/>
      <c r="B48" s="84" t="s">
        <v>7</v>
      </c>
      <c r="C48" s="448" t="s">
        <v>199</v>
      </c>
      <c r="D48" s="86" t="s">
        <v>50</v>
      </c>
      <c r="E48" s="87">
        <v>1.1000000000000001</v>
      </c>
      <c r="F48" s="90"/>
      <c r="G48" s="89"/>
      <c r="H48" s="262"/>
      <c r="I48" s="97"/>
      <c r="J48" s="84"/>
      <c r="K48" s="449"/>
      <c r="L48" s="86"/>
      <c r="M48" s="87"/>
    </row>
    <row r="49" spans="1:15" x14ac:dyDescent="0.2">
      <c r="A49" s="261"/>
      <c r="B49" s="84" t="s">
        <v>70</v>
      </c>
      <c r="C49" s="449" t="s">
        <v>112</v>
      </c>
      <c r="D49" s="86" t="s">
        <v>2</v>
      </c>
      <c r="E49" s="87">
        <v>1</v>
      </c>
      <c r="F49" s="90"/>
      <c r="G49" s="89"/>
      <c r="H49" s="262"/>
      <c r="J49" s="84"/>
      <c r="K49" s="85"/>
      <c r="L49" s="86"/>
      <c r="M49" s="87"/>
    </row>
    <row r="50" spans="1:15" ht="13.5" thickBot="1" x14ac:dyDescent="0.25">
      <c r="A50" s="266"/>
      <c r="B50" s="458" t="s">
        <v>80</v>
      </c>
      <c r="C50" s="459" t="s">
        <v>112</v>
      </c>
      <c r="D50" s="460" t="s">
        <v>10</v>
      </c>
      <c r="E50" s="461">
        <v>1</v>
      </c>
      <c r="F50" s="267"/>
      <c r="G50" s="268"/>
      <c r="H50" s="269"/>
    </row>
    <row r="51" spans="1:15" ht="12.75" customHeight="1" x14ac:dyDescent="0.2">
      <c r="A51" s="98"/>
      <c r="B51" s="96"/>
      <c r="C51" s="99"/>
      <c r="D51" s="100"/>
      <c r="E51" s="101"/>
      <c r="F51" s="99"/>
      <c r="G51" s="102"/>
      <c r="H51" s="103"/>
    </row>
    <row r="53" spans="1:15" x14ac:dyDescent="0.2">
      <c r="A53" s="398"/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</row>
    <row r="54" spans="1:15" x14ac:dyDescent="0.2">
      <c r="A54" s="400" t="s">
        <v>268</v>
      </c>
      <c r="B54"/>
      <c r="C54"/>
      <c r="D54"/>
      <c r="E54"/>
      <c r="F54"/>
      <c r="G54"/>
      <c r="H54"/>
      <c r="I54"/>
      <c r="J54"/>
      <c r="K54"/>
      <c r="L54"/>
      <c r="M54"/>
      <c r="N54" s="400"/>
      <c r="O54" s="403" t="s">
        <v>329</v>
      </c>
    </row>
  </sheetData>
  <sheetProtection sheet="1" objects="1" scenarios="1" selectLockedCells="1"/>
  <customSheetViews>
    <customSheetView guid="{65EF9215-EE98-4BC7-92F8-80F4834EAD5F}" scale="90" showGridLines="0" fitToPage="1">
      <selection activeCell="O54" sqref="O54"/>
      <pageMargins left="0.70866141732283472" right="0.70866141732283472" top="0.78740157480314965" bottom="0.78740157480314965" header="0.31496062992125984" footer="0.31496062992125984"/>
      <pageSetup paperSize="9" scale="56" orientation="portrait" r:id="rId1"/>
    </customSheetView>
    <customSheetView guid="{A22E7959-72C9-4118-8518-4EEC3C21A68F}" scale="90" showGridLines="0" fitToPage="1">
      <selection activeCell="O54" sqref="O54"/>
      <pageMargins left="0.70866141732283472" right="0.70866141732283472" top="0.78740157480314965" bottom="0.78740157480314965" header="0.31496062992125984" footer="0.31496062992125984"/>
      <pageSetup paperSize="9" scale="56" orientation="portrait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5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7">
    <tabColor rgb="FFFF0000"/>
    <pageSetUpPr fitToPage="1"/>
  </sheetPr>
  <dimension ref="A1:O58"/>
  <sheetViews>
    <sheetView showGridLines="0" showRowColHeaders="0" zoomScale="90" zoomScaleNormal="90" workbookViewId="0">
      <selection activeCell="J63" sqref="J63"/>
    </sheetView>
  </sheetViews>
  <sheetFormatPr baseColWidth="10" defaultRowHeight="12.75" x14ac:dyDescent="0.2"/>
  <cols>
    <col min="1" max="1" width="2.28515625" customWidth="1"/>
    <col min="2" max="2" width="30.140625" customWidth="1"/>
    <col min="3" max="3" width="11.28515625" customWidth="1"/>
    <col min="4" max="4" width="6.5703125" customWidth="1"/>
    <col min="5" max="5" width="8.85546875" customWidth="1"/>
    <col min="6" max="6" width="11.5703125" customWidth="1"/>
    <col min="7" max="7" width="18.85546875" customWidth="1"/>
    <col min="8" max="8" width="9.140625" style="113" customWidth="1"/>
    <col min="9" max="9" width="7.7109375" customWidth="1"/>
    <col min="10" max="10" width="18.7109375" customWidth="1"/>
    <col min="12" max="12" width="18.42578125" customWidth="1"/>
  </cols>
  <sheetData>
    <row r="1" spans="1:10" ht="17.25" customHeight="1" x14ac:dyDescent="0.2">
      <c r="A1" s="462" t="s">
        <v>26</v>
      </c>
      <c r="B1" s="152"/>
      <c r="C1" s="152"/>
      <c r="D1" s="152"/>
      <c r="E1" s="153" t="s">
        <v>1</v>
      </c>
      <c r="F1" s="153"/>
      <c r="G1" s="154"/>
      <c r="H1" s="378"/>
      <c r="J1" s="543" t="s">
        <v>289</v>
      </c>
    </row>
    <row r="2" spans="1:10" ht="33" customHeight="1" x14ac:dyDescent="0.2">
      <c r="A2" s="155"/>
      <c r="B2" s="614" t="s">
        <v>275</v>
      </c>
      <c r="C2" s="615"/>
      <c r="D2" s="615"/>
      <c r="E2" s="615"/>
      <c r="F2" s="616"/>
      <c r="G2" s="156"/>
      <c r="H2" s="373"/>
    </row>
    <row r="3" spans="1:10" ht="19.5" customHeight="1" x14ac:dyDescent="0.2">
      <c r="A3" s="155"/>
      <c r="B3" s="158" t="s">
        <v>27</v>
      </c>
      <c r="C3" s="159"/>
      <c r="D3" s="159"/>
      <c r="E3" s="159"/>
      <c r="F3" s="159"/>
      <c r="G3" s="463" t="s">
        <v>35</v>
      </c>
      <c r="H3" s="464">
        <v>0.25</v>
      </c>
    </row>
    <row r="4" spans="1:10" ht="15" customHeight="1" x14ac:dyDescent="0.2">
      <c r="A4" s="155"/>
      <c r="B4" s="158" t="s">
        <v>28</v>
      </c>
      <c r="C4" s="159"/>
      <c r="D4" s="159"/>
      <c r="E4" s="159"/>
      <c r="F4" s="159"/>
      <c r="G4" s="156" t="s">
        <v>36</v>
      </c>
      <c r="H4" s="373" t="s">
        <v>37</v>
      </c>
    </row>
    <row r="5" spans="1:10" ht="15.75" customHeight="1" x14ac:dyDescent="0.2">
      <c r="A5" s="155"/>
      <c r="B5" s="158" t="s">
        <v>29</v>
      </c>
      <c r="C5" s="159"/>
      <c r="D5" s="159"/>
      <c r="E5" s="159"/>
      <c r="F5" s="159"/>
      <c r="G5" s="160" t="s">
        <v>19</v>
      </c>
      <c r="H5" s="374" t="s">
        <v>276</v>
      </c>
    </row>
    <row r="6" spans="1:10" ht="18.75" customHeight="1" x14ac:dyDescent="0.2">
      <c r="A6" s="155"/>
      <c r="B6" s="158" t="s">
        <v>30</v>
      </c>
      <c r="C6" s="159"/>
      <c r="D6" s="159"/>
      <c r="E6" s="159"/>
      <c r="F6" s="159"/>
      <c r="G6" s="161"/>
      <c r="H6" s="465" t="s">
        <v>277</v>
      </c>
    </row>
    <row r="7" spans="1:10" ht="17.25" customHeight="1" x14ac:dyDescent="0.2">
      <c r="A7" s="155"/>
      <c r="B7" s="158" t="s">
        <v>142</v>
      </c>
      <c r="C7" s="159"/>
      <c r="D7" s="159"/>
      <c r="E7" s="159"/>
      <c r="F7" s="159"/>
      <c r="G7" s="161"/>
      <c r="H7" s="465"/>
    </row>
    <row r="8" spans="1:10" ht="15.75" customHeight="1" x14ac:dyDescent="0.2">
      <c r="A8" s="155"/>
      <c r="B8" s="158" t="s">
        <v>247</v>
      </c>
      <c r="C8" s="159"/>
      <c r="D8" s="159"/>
      <c r="E8" s="159"/>
      <c r="F8" s="159"/>
      <c r="G8" s="161"/>
      <c r="H8" s="162"/>
    </row>
    <row r="9" spans="1:10" ht="15" customHeight="1" x14ac:dyDescent="0.2">
      <c r="A9" s="155"/>
      <c r="B9" s="158" t="s">
        <v>31</v>
      </c>
      <c r="C9" s="159"/>
      <c r="D9" s="159"/>
      <c r="E9" s="159"/>
      <c r="F9" s="159"/>
      <c r="G9" s="161"/>
      <c r="H9" s="162"/>
    </row>
    <row r="10" spans="1:10" ht="17.25" customHeight="1" x14ac:dyDescent="0.2">
      <c r="A10" s="155"/>
      <c r="B10" s="158" t="s">
        <v>32</v>
      </c>
      <c r="C10" s="159"/>
      <c r="D10" s="159"/>
      <c r="E10" s="159"/>
      <c r="F10" s="159"/>
      <c r="G10" s="161"/>
      <c r="H10" s="162"/>
    </row>
    <row r="11" spans="1:10" ht="17.25" customHeight="1" x14ac:dyDescent="0.2">
      <c r="A11" s="155"/>
      <c r="B11" s="158" t="s">
        <v>33</v>
      </c>
      <c r="C11" s="159"/>
      <c r="D11" s="159"/>
      <c r="E11" s="159"/>
      <c r="F11" s="159"/>
      <c r="G11" s="161"/>
      <c r="H11" s="162"/>
    </row>
    <row r="12" spans="1:10" ht="17.25" customHeight="1" x14ac:dyDescent="0.2">
      <c r="A12" s="163"/>
      <c r="B12" s="158" t="s">
        <v>34</v>
      </c>
      <c r="C12" s="159"/>
      <c r="D12" s="159"/>
      <c r="E12" s="164"/>
      <c r="F12" s="164"/>
      <c r="G12" s="160"/>
      <c r="H12" s="157"/>
      <c r="I12" s="23"/>
    </row>
    <row r="13" spans="1:10" ht="12" customHeight="1" x14ac:dyDescent="0.2">
      <c r="A13" s="165"/>
      <c r="B13" s="166"/>
      <c r="C13" s="167"/>
      <c r="D13" s="167"/>
      <c r="E13" s="168"/>
      <c r="F13" s="168"/>
      <c r="G13" s="169"/>
      <c r="H13" s="170"/>
      <c r="I13" s="10"/>
    </row>
    <row r="14" spans="1:10" s="469" customFormat="1" ht="22.5" customHeight="1" x14ac:dyDescent="0.2">
      <c r="A14" s="466"/>
      <c r="B14" s="466"/>
      <c r="C14" s="466"/>
      <c r="D14" s="466"/>
      <c r="E14" s="466"/>
      <c r="F14" s="466"/>
      <c r="G14" s="467" t="s">
        <v>293</v>
      </c>
      <c r="H14" s="468"/>
    </row>
    <row r="15" spans="1:10" s="469" customFormat="1" ht="22.5" customHeight="1" thickBot="1" x14ac:dyDescent="0.25">
      <c r="A15" s="466"/>
      <c r="B15" s="466"/>
      <c r="C15" s="466"/>
      <c r="D15" s="466"/>
      <c r="E15" s="466"/>
      <c r="F15" s="466"/>
      <c r="G15" s="467" t="s">
        <v>157</v>
      </c>
      <c r="H15" s="468"/>
    </row>
    <row r="16" spans="1:10" x14ac:dyDescent="0.2">
      <c r="A16" s="171"/>
      <c r="B16" s="172" t="s">
        <v>322</v>
      </c>
      <c r="C16" s="364">
        <v>5.4</v>
      </c>
      <c r="D16" s="172" t="s">
        <v>186</v>
      </c>
      <c r="E16" s="365">
        <v>24</v>
      </c>
      <c r="F16" s="173" t="s">
        <v>20</v>
      </c>
      <c r="G16" s="365">
        <f>+C16*(E16/60)</f>
        <v>2.16</v>
      </c>
      <c r="H16" s="372" t="s">
        <v>22</v>
      </c>
      <c r="I16" s="23"/>
    </row>
    <row r="17" spans="1:9" x14ac:dyDescent="0.2">
      <c r="A17" s="174"/>
      <c r="B17" s="175" t="s">
        <v>308</v>
      </c>
      <c r="C17" s="176">
        <v>1</v>
      </c>
      <c r="D17" s="175" t="s">
        <v>186</v>
      </c>
      <c r="E17" s="177">
        <v>9</v>
      </c>
      <c r="F17" s="178" t="s">
        <v>20</v>
      </c>
      <c r="G17" s="177">
        <f>+C17*(E17/60)</f>
        <v>0.15</v>
      </c>
      <c r="H17" s="369" t="s">
        <v>22</v>
      </c>
      <c r="I17" s="23"/>
    </row>
    <row r="18" spans="1:9" x14ac:dyDescent="0.2">
      <c r="A18" s="174"/>
      <c r="B18" s="175" t="s">
        <v>11</v>
      </c>
      <c r="C18" s="353">
        <v>0.7</v>
      </c>
      <c r="D18" s="175" t="s">
        <v>186</v>
      </c>
      <c r="E18" s="177">
        <v>37.32</v>
      </c>
      <c r="F18" s="179" t="s">
        <v>20</v>
      </c>
      <c r="G18" s="370">
        <f>+C18*(E18/60)</f>
        <v>0.43539999999999995</v>
      </c>
      <c r="H18" s="371" t="s">
        <v>22</v>
      </c>
      <c r="I18" s="10"/>
    </row>
    <row r="19" spans="1:9" s="469" customFormat="1" ht="20.25" customHeight="1" thickBot="1" x14ac:dyDescent="0.25">
      <c r="A19" s="470"/>
      <c r="B19" s="471"/>
      <c r="C19" s="472"/>
      <c r="D19" s="473"/>
      <c r="E19" s="474"/>
      <c r="F19" s="475"/>
      <c r="G19" s="476">
        <f>SUM(G16:G18)</f>
        <v>2.7454000000000001</v>
      </c>
      <c r="H19" s="477" t="s">
        <v>22</v>
      </c>
    </row>
    <row r="20" spans="1:9" s="1" customFormat="1" ht="19.5" customHeight="1" x14ac:dyDescent="0.2">
      <c r="A20" s="48"/>
      <c r="B20" s="540" t="s">
        <v>195</v>
      </c>
      <c r="C20" s="49"/>
      <c r="D20" s="49"/>
      <c r="E20" s="50"/>
      <c r="F20" s="254"/>
      <c r="G20" s="359">
        <f>+G19*E21*E22*E23*E24*E25*E26*E27</f>
        <v>2.7454000000000001</v>
      </c>
      <c r="H20" s="360" t="s">
        <v>22</v>
      </c>
      <c r="I20" s="273"/>
    </row>
    <row r="21" spans="1:9" x14ac:dyDescent="0.2">
      <c r="A21" s="27"/>
      <c r="B21" s="272" t="s">
        <v>6</v>
      </c>
      <c r="C21" s="13" t="s">
        <v>21</v>
      </c>
      <c r="D21" s="19" t="s">
        <v>4</v>
      </c>
      <c r="E21" s="21">
        <v>1</v>
      </c>
      <c r="F21" s="25"/>
      <c r="G21" s="12"/>
      <c r="H21" s="109"/>
      <c r="I21" s="91"/>
    </row>
    <row r="22" spans="1:9" x14ac:dyDescent="0.2">
      <c r="A22" s="27"/>
      <c r="B22" s="15" t="s">
        <v>7</v>
      </c>
      <c r="C22" s="13" t="s">
        <v>21</v>
      </c>
      <c r="D22" s="19" t="s">
        <v>3</v>
      </c>
      <c r="E22" s="21">
        <v>1</v>
      </c>
      <c r="F22" s="25"/>
      <c r="G22" s="12"/>
      <c r="H22" s="109"/>
    </row>
    <row r="23" spans="1:9" x14ac:dyDescent="0.2">
      <c r="A23" s="27"/>
      <c r="B23" s="15" t="s">
        <v>35</v>
      </c>
      <c r="C23" s="13" t="s">
        <v>23</v>
      </c>
      <c r="D23" s="19" t="s">
        <v>4</v>
      </c>
      <c r="E23" s="21">
        <v>1</v>
      </c>
      <c r="F23" s="12"/>
      <c r="G23" s="12"/>
      <c r="H23" s="109"/>
      <c r="I23" s="23"/>
    </row>
    <row r="24" spans="1:9" x14ac:dyDescent="0.2">
      <c r="A24" s="27"/>
      <c r="B24" s="15" t="s">
        <v>13</v>
      </c>
      <c r="C24" s="13" t="s">
        <v>21</v>
      </c>
      <c r="D24" s="19"/>
      <c r="E24" s="21">
        <v>1</v>
      </c>
      <c r="F24" s="25"/>
      <c r="G24" s="12"/>
      <c r="H24" s="109"/>
    </row>
    <row r="25" spans="1:9" x14ac:dyDescent="0.2">
      <c r="A25" s="27"/>
      <c r="B25" s="15" t="s">
        <v>38</v>
      </c>
      <c r="C25" s="13">
        <v>0.8</v>
      </c>
      <c r="D25" s="19" t="s">
        <v>39</v>
      </c>
      <c r="E25" s="21">
        <v>1</v>
      </c>
      <c r="F25" s="25"/>
      <c r="G25" s="12"/>
      <c r="H25" s="109"/>
      <c r="I25" s="23"/>
    </row>
    <row r="26" spans="1:9" x14ac:dyDescent="0.2">
      <c r="A26" s="27"/>
      <c r="B26" s="271" t="s">
        <v>14</v>
      </c>
      <c r="C26" s="13" t="s">
        <v>21</v>
      </c>
      <c r="D26" s="19"/>
      <c r="E26" s="21">
        <v>1</v>
      </c>
      <c r="F26" s="354"/>
      <c r="G26" s="12"/>
      <c r="H26" s="109"/>
      <c r="I26" s="117"/>
    </row>
    <row r="27" spans="1:9" ht="13.5" customHeight="1" x14ac:dyDescent="0.2">
      <c r="A27" s="29"/>
      <c r="B27" s="16" t="s">
        <v>36</v>
      </c>
      <c r="C27" s="41" t="s">
        <v>40</v>
      </c>
      <c r="D27" s="20" t="s">
        <v>10</v>
      </c>
      <c r="E27" s="22">
        <v>1</v>
      </c>
      <c r="F27" s="14"/>
      <c r="G27" s="14"/>
      <c r="H27" s="111"/>
      <c r="I27" s="23"/>
    </row>
    <row r="28" spans="1:9" s="1" customFormat="1" ht="18" customHeight="1" x14ac:dyDescent="0.2">
      <c r="A28" s="27"/>
      <c r="B28" s="541" t="s">
        <v>9</v>
      </c>
      <c r="C28" s="13"/>
      <c r="D28" s="13"/>
      <c r="E28" s="21"/>
      <c r="F28" s="478"/>
      <c r="G28" s="361">
        <f>+G19*E29*E30*E31*E32*E33*E34*E35</f>
        <v>3.4317500000000001</v>
      </c>
      <c r="H28" s="356" t="s">
        <v>22</v>
      </c>
      <c r="I28" s="273"/>
    </row>
    <row r="29" spans="1:9" x14ac:dyDescent="0.2">
      <c r="A29" s="27"/>
      <c r="B29" s="272" t="s">
        <v>6</v>
      </c>
      <c r="C29" s="13" t="s">
        <v>21</v>
      </c>
      <c r="D29" s="19" t="s">
        <v>4</v>
      </c>
      <c r="E29" s="21">
        <v>1</v>
      </c>
      <c r="F29" s="25"/>
      <c r="G29" s="361"/>
      <c r="H29" s="356"/>
      <c r="I29" s="91"/>
    </row>
    <row r="30" spans="1:9" x14ac:dyDescent="0.2">
      <c r="A30" s="27"/>
      <c r="B30" s="15" t="s">
        <v>7</v>
      </c>
      <c r="C30" s="13" t="s">
        <v>21</v>
      </c>
      <c r="D30" s="19" t="s">
        <v>3</v>
      </c>
      <c r="E30" s="21">
        <v>1</v>
      </c>
      <c r="F30" s="25"/>
      <c r="G30" s="12"/>
      <c r="H30" s="109"/>
    </row>
    <row r="31" spans="1:9" x14ac:dyDescent="0.2">
      <c r="A31" s="27"/>
      <c r="B31" s="15" t="s">
        <v>35</v>
      </c>
      <c r="C31" s="13" t="s">
        <v>23</v>
      </c>
      <c r="D31" s="19" t="s">
        <v>4</v>
      </c>
      <c r="E31" s="21">
        <v>1</v>
      </c>
      <c r="F31" s="12"/>
      <c r="G31" s="12"/>
      <c r="H31" s="109"/>
      <c r="I31" s="23"/>
    </row>
    <row r="32" spans="1:9" x14ac:dyDescent="0.2">
      <c r="A32" s="27"/>
      <c r="B32" s="15" t="s">
        <v>13</v>
      </c>
      <c r="C32" s="13" t="s">
        <v>21</v>
      </c>
      <c r="D32" s="19"/>
      <c r="E32" s="21">
        <v>1</v>
      </c>
      <c r="F32" s="25"/>
      <c r="G32" s="12"/>
      <c r="H32" s="109"/>
    </row>
    <row r="33" spans="1:9" x14ac:dyDescent="0.2">
      <c r="A33" s="27"/>
      <c r="B33" s="15" t="s">
        <v>38</v>
      </c>
      <c r="C33" s="13">
        <v>1</v>
      </c>
      <c r="D33" s="19" t="s">
        <v>39</v>
      </c>
      <c r="E33" s="21">
        <v>1.25</v>
      </c>
      <c r="F33" s="25"/>
      <c r="G33" s="12"/>
      <c r="H33" s="109"/>
      <c r="I33" s="23"/>
    </row>
    <row r="34" spans="1:9" ht="38.25" x14ac:dyDescent="0.2">
      <c r="A34" s="27"/>
      <c r="B34" s="271" t="s">
        <v>14</v>
      </c>
      <c r="C34" s="253" t="s">
        <v>242</v>
      </c>
      <c r="D34" s="19"/>
      <c r="E34" s="21">
        <v>1</v>
      </c>
      <c r="F34" s="354"/>
      <c r="G34" s="12"/>
      <c r="H34" s="109"/>
      <c r="I34" s="117"/>
    </row>
    <row r="35" spans="1:9" x14ac:dyDescent="0.2">
      <c r="A35" s="29"/>
      <c r="B35" s="16" t="s">
        <v>36</v>
      </c>
      <c r="C35" s="41" t="s">
        <v>40</v>
      </c>
      <c r="D35" s="20" t="s">
        <v>10</v>
      </c>
      <c r="E35" s="22">
        <v>1</v>
      </c>
      <c r="F35" s="14"/>
      <c r="G35" s="14"/>
      <c r="H35" s="111"/>
      <c r="I35" s="23"/>
    </row>
    <row r="36" spans="1:9" ht="18.75" customHeight="1" x14ac:dyDescent="0.2">
      <c r="A36" s="31"/>
      <c r="B36" s="607" t="s">
        <v>0</v>
      </c>
      <c r="C36" s="38"/>
      <c r="D36" s="38"/>
      <c r="E36" s="39"/>
      <c r="F36" s="5"/>
      <c r="G36" s="355">
        <f>+G19*E37*E38*E39*E40*E41*E42*E43</f>
        <v>10.037868749999999</v>
      </c>
      <c r="H36" s="356" t="s">
        <v>22</v>
      </c>
      <c r="I36" s="273"/>
    </row>
    <row r="37" spans="1:9" x14ac:dyDescent="0.2">
      <c r="A37" s="27"/>
      <c r="B37" s="272" t="s">
        <v>6</v>
      </c>
      <c r="C37" s="13" t="s">
        <v>21</v>
      </c>
      <c r="D37" s="19" t="s">
        <v>4</v>
      </c>
      <c r="E37" s="21">
        <v>1</v>
      </c>
      <c r="F37" s="25"/>
      <c r="G37" s="12"/>
      <c r="H37" s="109"/>
      <c r="I37" s="10"/>
    </row>
    <row r="38" spans="1:9" x14ac:dyDescent="0.2">
      <c r="A38" s="27"/>
      <c r="B38" s="15" t="s">
        <v>7</v>
      </c>
      <c r="C38" s="13" t="s">
        <v>21</v>
      </c>
      <c r="D38" s="19" t="s">
        <v>3</v>
      </c>
      <c r="E38" s="21">
        <v>1</v>
      </c>
      <c r="F38" s="25"/>
      <c r="G38" s="12"/>
      <c r="H38" s="109"/>
      <c r="I38" s="23"/>
    </row>
    <row r="39" spans="1:9" x14ac:dyDescent="0.2">
      <c r="A39" s="27"/>
      <c r="B39" s="15" t="s">
        <v>35</v>
      </c>
      <c r="C39" s="13" t="s">
        <v>207</v>
      </c>
      <c r="D39" s="19" t="s">
        <v>4</v>
      </c>
      <c r="E39" s="21">
        <v>1.95</v>
      </c>
      <c r="F39" s="12"/>
      <c r="G39" s="12"/>
      <c r="H39" s="109"/>
      <c r="I39" s="23"/>
    </row>
    <row r="40" spans="1:9" x14ac:dyDescent="0.2">
      <c r="A40" s="27"/>
      <c r="B40" s="15" t="s">
        <v>13</v>
      </c>
      <c r="C40" s="13" t="s">
        <v>21</v>
      </c>
      <c r="D40" s="19"/>
      <c r="E40" s="21">
        <v>1</v>
      </c>
      <c r="F40" s="25"/>
      <c r="G40" s="12"/>
      <c r="H40" s="109"/>
      <c r="I40" s="24"/>
    </row>
    <row r="41" spans="1:9" x14ac:dyDescent="0.2">
      <c r="A41" s="27"/>
      <c r="B41" s="15" t="s">
        <v>38</v>
      </c>
      <c r="C41" s="13">
        <v>1</v>
      </c>
      <c r="D41" s="19" t="s">
        <v>39</v>
      </c>
      <c r="E41" s="21">
        <v>1.25</v>
      </c>
      <c r="F41" s="25"/>
      <c r="G41" s="12"/>
      <c r="H41" s="109"/>
    </row>
    <row r="42" spans="1:9" ht="38.25" x14ac:dyDescent="0.2">
      <c r="A42" s="27"/>
      <c r="B42" s="271" t="s">
        <v>14</v>
      </c>
      <c r="C42" s="253" t="s">
        <v>187</v>
      </c>
      <c r="D42" s="19"/>
      <c r="E42" s="21">
        <v>1.5</v>
      </c>
      <c r="F42" s="354"/>
      <c r="G42" s="12"/>
      <c r="H42" s="109"/>
      <c r="I42" s="23"/>
    </row>
    <row r="43" spans="1:9" x14ac:dyDescent="0.2">
      <c r="A43" s="29"/>
      <c r="B43" s="16" t="s">
        <v>36</v>
      </c>
      <c r="C43" s="41" t="s">
        <v>40</v>
      </c>
      <c r="D43" s="20" t="s">
        <v>10</v>
      </c>
      <c r="E43" s="22">
        <v>1</v>
      </c>
      <c r="F43" s="26"/>
      <c r="G43" s="14"/>
      <c r="H43" s="111"/>
    </row>
    <row r="44" spans="1:9" ht="17.25" customHeight="1" x14ac:dyDescent="0.2">
      <c r="A44" s="32"/>
      <c r="B44" s="542" t="s">
        <v>5</v>
      </c>
      <c r="C44" s="13"/>
      <c r="D44" s="38"/>
      <c r="E44" s="39"/>
      <c r="F44" s="5"/>
      <c r="G44" s="355">
        <f>+G19*E45*E46*E47*E48*E49*E50*E51</f>
        <v>20.075737499999999</v>
      </c>
      <c r="H44" s="356" t="s">
        <v>22</v>
      </c>
      <c r="I44" s="115"/>
    </row>
    <row r="45" spans="1:9" x14ac:dyDescent="0.2">
      <c r="A45" s="27"/>
      <c r="B45" s="272" t="s">
        <v>6</v>
      </c>
      <c r="C45" s="13" t="s">
        <v>206</v>
      </c>
      <c r="D45" s="19" t="s">
        <v>4</v>
      </c>
      <c r="E45" s="21">
        <v>1</v>
      </c>
      <c r="F45" s="25"/>
      <c r="G45" s="12"/>
      <c r="H45" s="109"/>
      <c r="I45" s="23"/>
    </row>
    <row r="46" spans="1:9" x14ac:dyDescent="0.2">
      <c r="A46" s="27"/>
      <c r="B46" s="15" t="s">
        <v>7</v>
      </c>
      <c r="C46" s="13" t="s">
        <v>21</v>
      </c>
      <c r="D46" s="19" t="s">
        <v>3</v>
      </c>
      <c r="E46" s="21">
        <v>1</v>
      </c>
      <c r="F46" s="25"/>
      <c r="G46" s="12"/>
      <c r="H46" s="109"/>
    </row>
    <row r="47" spans="1:9" x14ac:dyDescent="0.2">
      <c r="A47" s="27"/>
      <c r="B47" s="15" t="s">
        <v>35</v>
      </c>
      <c r="C47" s="13" t="s">
        <v>41</v>
      </c>
      <c r="D47" s="19" t="s">
        <v>4</v>
      </c>
      <c r="E47" s="21">
        <v>3.9</v>
      </c>
      <c r="F47" s="12"/>
      <c r="G47" s="12"/>
      <c r="H47" s="109"/>
      <c r="I47" s="23"/>
    </row>
    <row r="48" spans="1:9" x14ac:dyDescent="0.2">
      <c r="A48" s="27"/>
      <c r="B48" s="15" t="s">
        <v>13</v>
      </c>
      <c r="C48" s="13" t="s">
        <v>21</v>
      </c>
      <c r="D48" s="19"/>
      <c r="E48" s="21">
        <v>1</v>
      </c>
      <c r="F48" s="25"/>
      <c r="G48" s="12"/>
      <c r="H48" s="109"/>
      <c r="I48" s="23"/>
    </row>
    <row r="49" spans="1:15" x14ac:dyDescent="0.2">
      <c r="A49" s="27"/>
      <c r="B49" s="15" t="s">
        <v>38</v>
      </c>
      <c r="C49" s="13">
        <v>1</v>
      </c>
      <c r="D49" s="19" t="s">
        <v>39</v>
      </c>
      <c r="E49" s="21">
        <v>1.25</v>
      </c>
      <c r="F49" s="25"/>
      <c r="G49" s="12"/>
      <c r="H49" s="109"/>
    </row>
    <row r="50" spans="1:15" ht="38.25" x14ac:dyDescent="0.2">
      <c r="A50" s="27"/>
      <c r="B50" s="271" t="s">
        <v>14</v>
      </c>
      <c r="C50" s="253" t="s">
        <v>188</v>
      </c>
      <c r="D50" s="19"/>
      <c r="E50" s="21">
        <v>1.5</v>
      </c>
      <c r="F50" s="354"/>
      <c r="G50" s="12"/>
      <c r="H50" s="109"/>
      <c r="I50" s="23"/>
    </row>
    <row r="51" spans="1:15" ht="13.5" thickBot="1" x14ac:dyDescent="0.25">
      <c r="A51" s="33"/>
      <c r="B51" s="34" t="s">
        <v>36</v>
      </c>
      <c r="C51" s="43" t="s">
        <v>40</v>
      </c>
      <c r="D51" s="44" t="s">
        <v>10</v>
      </c>
      <c r="E51" s="35">
        <v>1</v>
      </c>
      <c r="F51" s="40"/>
      <c r="G51" s="36"/>
      <c r="H51" s="110"/>
      <c r="I51" s="23"/>
    </row>
    <row r="52" spans="1:15" ht="16.5" customHeight="1" x14ac:dyDescent="0.2">
      <c r="A52" s="4"/>
      <c r="B52" s="5"/>
      <c r="C52" s="6"/>
      <c r="D52" s="7"/>
      <c r="E52" s="3"/>
      <c r="F52" s="6"/>
      <c r="G52" s="8"/>
      <c r="H52" s="112"/>
    </row>
    <row r="53" spans="1:15" x14ac:dyDescent="0.2">
      <c r="A53" s="394"/>
      <c r="B53" s="395" t="s">
        <v>248</v>
      </c>
      <c r="C53" s="394"/>
      <c r="D53" s="394"/>
      <c r="E53" s="394"/>
      <c r="F53" s="394"/>
      <c r="G53" s="394"/>
      <c r="H53" s="394"/>
    </row>
    <row r="54" spans="1:15" x14ac:dyDescent="0.2">
      <c r="A54" s="396"/>
      <c r="B54" s="396" t="s">
        <v>249</v>
      </c>
      <c r="C54" s="396"/>
      <c r="D54" s="396"/>
      <c r="E54" s="396"/>
      <c r="F54" s="396"/>
      <c r="G54" s="396"/>
      <c r="H54" s="396"/>
    </row>
    <row r="55" spans="1:15" x14ac:dyDescent="0.2">
      <c r="A55" s="396"/>
      <c r="B55" s="396" t="s">
        <v>42</v>
      </c>
      <c r="C55" s="396"/>
      <c r="D55" s="396"/>
      <c r="E55" s="396"/>
      <c r="F55" s="396"/>
      <c r="G55" s="396"/>
      <c r="H55" s="396"/>
    </row>
    <row r="57" spans="1:15" s="79" customFormat="1" x14ac:dyDescent="0.2">
      <c r="A57" s="398"/>
      <c r="B57" s="399"/>
      <c r="C57" s="399"/>
      <c r="D57" s="399"/>
      <c r="E57" s="399"/>
      <c r="F57" s="399"/>
      <c r="G57" s="399"/>
      <c r="H57" s="399"/>
      <c r="I57" s="399"/>
      <c r="J57" s="399"/>
      <c r="K57" s="399"/>
      <c r="L57" s="399"/>
      <c r="M57" s="399"/>
      <c r="N57" s="399"/>
      <c r="O57" s="399"/>
    </row>
    <row r="58" spans="1:15" s="79" customFormat="1" x14ac:dyDescent="0.2">
      <c r="A58" s="400" t="s">
        <v>268</v>
      </c>
      <c r="B58"/>
      <c r="C58"/>
      <c r="D58"/>
      <c r="E58"/>
      <c r="F58"/>
      <c r="G58"/>
      <c r="H58"/>
      <c r="I58"/>
      <c r="J58"/>
      <c r="K58"/>
      <c r="L58"/>
      <c r="M58"/>
      <c r="N58" s="400"/>
      <c r="O58" s="403" t="s">
        <v>329</v>
      </c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J63" sqref="J63"/>
      <pageMargins left="0.70866141732283472" right="0.70866141732283472" top="0.78740157480314965" bottom="0.78740157480314965" header="0.31496062992125984" footer="0.31496062992125984"/>
      <pageSetup paperSize="9" scale="74" orientation="landscape" r:id="rId1"/>
    </customSheetView>
    <customSheetView guid="{A22E7959-72C9-4118-8518-4EEC3C21A68F}" scale="90" showGridLines="0" showRowCol="0" fitToPage="1">
      <selection activeCell="J63" sqref="J63"/>
      <pageMargins left="0.70866141732283472" right="0.70866141732283472" top="0.78740157480314965" bottom="0.78740157480314965" header="0.31496062992125984" footer="0.31496062992125984"/>
      <pageSetup paperSize="9" scale="74" orientation="landscape" r:id="rId2"/>
    </customSheetView>
  </customSheetViews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74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8">
    <tabColor rgb="FFFF0000"/>
    <pageSetUpPr fitToPage="1"/>
  </sheetPr>
  <dimension ref="A1:O50"/>
  <sheetViews>
    <sheetView showGridLines="0" showRowColHeaders="0" zoomScaleNormal="100" workbookViewId="0">
      <selection activeCell="H55" sqref="H55"/>
    </sheetView>
  </sheetViews>
  <sheetFormatPr baseColWidth="10" defaultRowHeight="12.75" x14ac:dyDescent="0.2"/>
  <cols>
    <col min="1" max="1" width="2.28515625" customWidth="1"/>
    <col min="2" max="2" width="28.570312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10.28515625" customWidth="1"/>
    <col min="9" max="9" width="7.7109375" customWidth="1"/>
    <col min="10" max="10" width="18.7109375" customWidth="1"/>
    <col min="12" max="12" width="18.42578125" customWidth="1"/>
  </cols>
  <sheetData>
    <row r="1" spans="1:11" ht="18.75" customHeight="1" x14ac:dyDescent="0.2">
      <c r="A1" s="483" t="s">
        <v>43</v>
      </c>
      <c r="B1" s="214"/>
      <c r="C1" s="214"/>
      <c r="D1" s="214"/>
      <c r="E1" s="215" t="s">
        <v>1</v>
      </c>
      <c r="F1" s="215"/>
      <c r="G1" s="216"/>
      <c r="H1" s="217"/>
      <c r="J1" s="543" t="s">
        <v>289</v>
      </c>
    </row>
    <row r="2" spans="1:11" ht="27.75" customHeight="1" x14ac:dyDescent="0.2">
      <c r="A2" s="218"/>
      <c r="B2" s="617" t="s">
        <v>138</v>
      </c>
      <c r="C2" s="618"/>
      <c r="D2" s="618"/>
      <c r="E2" s="618"/>
      <c r="F2" s="619"/>
      <c r="G2" s="186"/>
      <c r="H2" s="221"/>
      <c r="I2" s="1"/>
    </row>
    <row r="3" spans="1:11" x14ac:dyDescent="0.2">
      <c r="A3" s="218"/>
      <c r="B3" s="188" t="s">
        <v>278</v>
      </c>
      <c r="C3" s="188"/>
      <c r="D3" s="188"/>
      <c r="E3" s="188"/>
      <c r="F3" s="189"/>
      <c r="G3" s="208" t="s">
        <v>16</v>
      </c>
      <c r="H3" s="221" t="s">
        <v>45</v>
      </c>
    </row>
    <row r="4" spans="1:11" x14ac:dyDescent="0.2">
      <c r="A4" s="218"/>
      <c r="B4" s="188" t="s">
        <v>189</v>
      </c>
      <c r="C4" s="188"/>
      <c r="D4" s="188"/>
      <c r="E4" s="188"/>
      <c r="F4" s="207"/>
      <c r="G4" s="186" t="s">
        <v>19</v>
      </c>
      <c r="H4" s="221" t="s">
        <v>46</v>
      </c>
    </row>
    <row r="5" spans="1:11" x14ac:dyDescent="0.2">
      <c r="A5" s="218"/>
      <c r="B5" s="188" t="s">
        <v>44</v>
      </c>
      <c r="C5" s="188"/>
      <c r="D5" s="188"/>
      <c r="E5" s="188"/>
      <c r="F5" s="189"/>
      <c r="G5" s="190"/>
      <c r="H5" s="279"/>
    </row>
    <row r="6" spans="1:11" ht="12" customHeight="1" x14ac:dyDescent="0.2">
      <c r="A6" s="280"/>
      <c r="B6" s="193"/>
      <c r="C6" s="194"/>
      <c r="D6" s="194"/>
      <c r="E6" s="195"/>
      <c r="F6" s="195"/>
      <c r="G6" s="196"/>
      <c r="H6" s="281"/>
      <c r="I6" s="10"/>
    </row>
    <row r="7" spans="1:11" s="469" customFormat="1" ht="20.25" customHeight="1" x14ac:dyDescent="0.2">
      <c r="A7" s="479"/>
      <c r="B7" s="480"/>
      <c r="C7" s="480"/>
      <c r="D7" s="480"/>
      <c r="E7" s="480"/>
      <c r="F7" s="480"/>
      <c r="G7" s="467" t="s">
        <v>294</v>
      </c>
      <c r="H7" s="481"/>
    </row>
    <row r="8" spans="1:11" s="469" customFormat="1" ht="22.5" customHeight="1" thickBot="1" x14ac:dyDescent="0.25">
      <c r="A8" s="479"/>
      <c r="B8" s="480"/>
      <c r="C8" s="480"/>
      <c r="D8" s="480"/>
      <c r="E8" s="480"/>
      <c r="F8" s="480"/>
      <c r="G8" s="482" t="s">
        <v>193</v>
      </c>
      <c r="H8" s="481"/>
    </row>
    <row r="9" spans="1:11" x14ac:dyDescent="0.2">
      <c r="A9" s="139"/>
      <c r="B9" s="140" t="s">
        <v>322</v>
      </c>
      <c r="C9" s="141">
        <v>13.4</v>
      </c>
      <c r="D9" s="198" t="s">
        <v>182</v>
      </c>
      <c r="E9" s="199">
        <v>24</v>
      </c>
      <c r="F9" s="200" t="s">
        <v>20</v>
      </c>
      <c r="G9" s="142">
        <f>+E9*C9</f>
        <v>321.60000000000002</v>
      </c>
      <c r="H9" s="201" t="s">
        <v>51</v>
      </c>
      <c r="I9" s="45"/>
    </row>
    <row r="10" spans="1:11" x14ac:dyDescent="0.2">
      <c r="A10" s="143"/>
      <c r="B10" s="144" t="s">
        <v>47</v>
      </c>
      <c r="C10" s="145">
        <v>11.8</v>
      </c>
      <c r="D10" s="144" t="s">
        <v>182</v>
      </c>
      <c r="E10" s="202">
        <v>9</v>
      </c>
      <c r="F10" s="203" t="s">
        <v>20</v>
      </c>
      <c r="G10" s="146">
        <f>+E10*C10</f>
        <v>106.2</v>
      </c>
      <c r="H10" s="147" t="s">
        <v>51</v>
      </c>
      <c r="I10" s="23"/>
      <c r="J10" s="249"/>
      <c r="K10" s="23"/>
    </row>
    <row r="11" spans="1:11" x14ac:dyDescent="0.2">
      <c r="A11" s="143"/>
      <c r="B11" s="209" t="s">
        <v>48</v>
      </c>
      <c r="C11" s="366">
        <v>80</v>
      </c>
      <c r="D11" s="144" t="s">
        <v>2</v>
      </c>
      <c r="E11" s="202">
        <v>0.35</v>
      </c>
      <c r="F11" s="151" t="s">
        <v>15</v>
      </c>
      <c r="G11" s="204">
        <f>+E11*C11</f>
        <v>28</v>
      </c>
      <c r="H11" s="205" t="s">
        <v>51</v>
      </c>
      <c r="I11" s="45"/>
    </row>
    <row r="12" spans="1:11" s="469" customFormat="1" ht="20.25" customHeight="1" thickBot="1" x14ac:dyDescent="0.25">
      <c r="A12" s="484"/>
      <c r="B12" s="485"/>
      <c r="C12" s="486"/>
      <c r="D12" s="487"/>
      <c r="E12" s="488"/>
      <c r="F12" s="489"/>
      <c r="G12" s="490">
        <f>SUM(G9:G11)</f>
        <v>455.8</v>
      </c>
      <c r="H12" s="491" t="s">
        <v>51</v>
      </c>
    </row>
    <row r="13" spans="1:11" s="1" customFormat="1" ht="21" customHeight="1" x14ac:dyDescent="0.2">
      <c r="A13" s="48"/>
      <c r="B13" s="540" t="s">
        <v>195</v>
      </c>
      <c r="C13" s="49"/>
      <c r="D13" s="49"/>
      <c r="E13" s="50"/>
      <c r="F13" s="51"/>
      <c r="G13" s="359">
        <f>G11+SUM(G9:G10)*E14*E15*E16*E17*E18*E19*E20</f>
        <v>455.8</v>
      </c>
      <c r="H13" s="360" t="s">
        <v>51</v>
      </c>
      <c r="I13" s="273"/>
    </row>
    <row r="14" spans="1:11" x14ac:dyDescent="0.2">
      <c r="A14" s="27"/>
      <c r="B14" s="272" t="s">
        <v>6</v>
      </c>
      <c r="C14" s="13" t="s">
        <v>21</v>
      </c>
      <c r="D14" s="19" t="s">
        <v>4</v>
      </c>
      <c r="E14" s="21">
        <v>1</v>
      </c>
      <c r="F14" s="25"/>
      <c r="G14" s="12"/>
      <c r="H14" s="109"/>
      <c r="I14" s="23"/>
    </row>
    <row r="15" spans="1:11" x14ac:dyDescent="0.2">
      <c r="A15" s="27"/>
      <c r="B15" s="15" t="s">
        <v>7</v>
      </c>
      <c r="C15" s="13" t="s">
        <v>49</v>
      </c>
      <c r="D15" s="19" t="s">
        <v>50</v>
      </c>
      <c r="E15" s="21">
        <v>1</v>
      </c>
      <c r="F15" s="25"/>
      <c r="G15" s="12"/>
      <c r="H15" s="109"/>
      <c r="I15" s="10"/>
    </row>
    <row r="16" spans="1:11" x14ac:dyDescent="0.2">
      <c r="A16" s="27"/>
      <c r="B16" s="15" t="s">
        <v>35</v>
      </c>
      <c r="C16" s="13">
        <v>30</v>
      </c>
      <c r="D16" s="19" t="s">
        <v>4</v>
      </c>
      <c r="E16" s="21">
        <v>1</v>
      </c>
      <c r="F16" s="12"/>
      <c r="G16" s="12"/>
      <c r="H16" s="109"/>
      <c r="I16" s="23"/>
    </row>
    <row r="17" spans="1:9" x14ac:dyDescent="0.2">
      <c r="A17" s="27"/>
      <c r="B17" s="15" t="s">
        <v>13</v>
      </c>
      <c r="C17" s="13" t="s">
        <v>21</v>
      </c>
      <c r="D17" s="19"/>
      <c r="E17" s="21">
        <v>1</v>
      </c>
      <c r="F17" s="25"/>
      <c r="G17" s="12"/>
      <c r="H17" s="109"/>
    </row>
    <row r="18" spans="1:9" x14ac:dyDescent="0.2">
      <c r="A18" s="27"/>
      <c r="B18" s="15" t="s">
        <v>38</v>
      </c>
      <c r="C18" s="13" t="s">
        <v>21</v>
      </c>
      <c r="D18" s="19" t="s">
        <v>4</v>
      </c>
      <c r="E18" s="21">
        <v>1</v>
      </c>
      <c r="F18" s="25"/>
      <c r="G18" s="12"/>
      <c r="H18" s="109"/>
    </row>
    <row r="19" spans="1:9" x14ac:dyDescent="0.2">
      <c r="A19" s="27"/>
      <c r="B19" s="15" t="s">
        <v>14</v>
      </c>
      <c r="C19" s="13" t="s">
        <v>21</v>
      </c>
      <c r="D19" s="19"/>
      <c r="E19" s="21">
        <v>1</v>
      </c>
      <c r="F19" s="25"/>
      <c r="G19" s="12"/>
      <c r="H19" s="109"/>
    </row>
    <row r="20" spans="1:9" ht="14.25" customHeight="1" x14ac:dyDescent="0.2">
      <c r="A20" s="29"/>
      <c r="B20" s="16" t="s">
        <v>36</v>
      </c>
      <c r="C20" s="46" t="s">
        <v>21</v>
      </c>
      <c r="D20" s="20" t="s">
        <v>10</v>
      </c>
      <c r="E20" s="22">
        <v>1</v>
      </c>
      <c r="F20" s="14"/>
      <c r="G20" s="14"/>
      <c r="H20" s="111"/>
      <c r="I20" s="23"/>
    </row>
    <row r="21" spans="1:9" s="1" customFormat="1" ht="18" customHeight="1" x14ac:dyDescent="0.2">
      <c r="A21" s="27"/>
      <c r="B21" s="541" t="s">
        <v>9</v>
      </c>
      <c r="C21" s="13"/>
      <c r="D21" s="13"/>
      <c r="E21" s="21"/>
      <c r="F21" s="12"/>
      <c r="G21" s="361">
        <f>G11+SUM(G9:G10)*E22*E23*E24*E25*E26*E27*E28</f>
        <v>455.8</v>
      </c>
      <c r="H21" s="356" t="s">
        <v>51</v>
      </c>
      <c r="I21" s="273"/>
    </row>
    <row r="22" spans="1:9" x14ac:dyDescent="0.2">
      <c r="A22" s="27"/>
      <c r="B22" s="272" t="s">
        <v>6</v>
      </c>
      <c r="C22" s="13" t="s">
        <v>21</v>
      </c>
      <c r="D22" s="19" t="s">
        <v>4</v>
      </c>
      <c r="E22" s="21">
        <v>1</v>
      </c>
      <c r="F22" s="25"/>
      <c r="G22" s="12"/>
      <c r="H22" s="109"/>
      <c r="I22" s="23"/>
    </row>
    <row r="23" spans="1:9" x14ac:dyDescent="0.2">
      <c r="A23" s="27"/>
      <c r="B23" s="15" t="s">
        <v>7</v>
      </c>
      <c r="C23" s="13" t="s">
        <v>49</v>
      </c>
      <c r="D23" s="19" t="s">
        <v>50</v>
      </c>
      <c r="E23" s="21">
        <v>1</v>
      </c>
      <c r="F23" s="25"/>
      <c r="G23" s="12"/>
      <c r="H23" s="109"/>
      <c r="I23" s="10"/>
    </row>
    <row r="24" spans="1:9" x14ac:dyDescent="0.2">
      <c r="A24" s="27"/>
      <c r="B24" s="15" t="s">
        <v>35</v>
      </c>
      <c r="C24" s="13">
        <v>30</v>
      </c>
      <c r="D24" s="19" t="s">
        <v>4</v>
      </c>
      <c r="E24" s="21">
        <v>1</v>
      </c>
      <c r="F24" s="12"/>
      <c r="G24" s="12"/>
      <c r="H24" s="109"/>
      <c r="I24" s="23"/>
    </row>
    <row r="25" spans="1:9" x14ac:dyDescent="0.2">
      <c r="A25" s="27"/>
      <c r="B25" s="15" t="s">
        <v>13</v>
      </c>
      <c r="C25" s="13" t="s">
        <v>21</v>
      </c>
      <c r="D25" s="19"/>
      <c r="E25" s="21">
        <v>1</v>
      </c>
      <c r="F25" s="25"/>
      <c r="G25" s="12"/>
      <c r="H25" s="109"/>
    </row>
    <row r="26" spans="1:9" x14ac:dyDescent="0.2">
      <c r="A26" s="27"/>
      <c r="B26" s="15" t="s">
        <v>38</v>
      </c>
      <c r="C26" s="13" t="s">
        <v>21</v>
      </c>
      <c r="D26" s="19" t="s">
        <v>4</v>
      </c>
      <c r="E26" s="21">
        <v>1</v>
      </c>
      <c r="F26" s="25"/>
      <c r="G26" s="12"/>
      <c r="H26" s="109"/>
    </row>
    <row r="27" spans="1:9" x14ac:dyDescent="0.2">
      <c r="A27" s="27"/>
      <c r="B27" s="15" t="s">
        <v>14</v>
      </c>
      <c r="C27" s="13" t="s">
        <v>21</v>
      </c>
      <c r="D27" s="19"/>
      <c r="E27" s="21">
        <v>1</v>
      </c>
      <c r="F27" s="25"/>
      <c r="G27" s="12"/>
      <c r="H27" s="109"/>
    </row>
    <row r="28" spans="1:9" x14ac:dyDescent="0.2">
      <c r="A28" s="29"/>
      <c r="B28" s="16" t="s">
        <v>36</v>
      </c>
      <c r="C28" s="46" t="s">
        <v>21</v>
      </c>
      <c r="D28" s="20" t="s">
        <v>10</v>
      </c>
      <c r="E28" s="22">
        <v>1</v>
      </c>
      <c r="F28" s="14"/>
      <c r="G28" s="14"/>
      <c r="H28" s="111"/>
      <c r="I28" s="23"/>
    </row>
    <row r="29" spans="1:9" ht="17.25" customHeight="1" x14ac:dyDescent="0.2">
      <c r="A29" s="31"/>
      <c r="B29" s="108" t="s">
        <v>0</v>
      </c>
      <c r="C29" s="38"/>
      <c r="D29" s="38"/>
      <c r="E29" s="39"/>
      <c r="F29" s="5"/>
      <c r="G29" s="355">
        <f>G11+SUM(G9:G10)*E30*E31*E32*E33*E34*E35*E36</f>
        <v>840.81999999999994</v>
      </c>
      <c r="H29" s="356" t="s">
        <v>51</v>
      </c>
      <c r="I29" s="273"/>
    </row>
    <row r="30" spans="1:9" x14ac:dyDescent="0.2">
      <c r="A30" s="27"/>
      <c r="B30" s="272" t="s">
        <v>6</v>
      </c>
      <c r="C30" s="13" t="s">
        <v>21</v>
      </c>
      <c r="D30" s="19" t="s">
        <v>4</v>
      </c>
      <c r="E30" s="21">
        <v>1</v>
      </c>
      <c r="F30" s="25"/>
      <c r="G30" s="12"/>
      <c r="H30" s="109"/>
      <c r="I30" s="10"/>
    </row>
    <row r="31" spans="1:9" x14ac:dyDescent="0.2">
      <c r="A31" s="27"/>
      <c r="B31" s="15" t="s">
        <v>7</v>
      </c>
      <c r="C31" s="13" t="s">
        <v>203</v>
      </c>
      <c r="D31" s="19" t="s">
        <v>50</v>
      </c>
      <c r="E31" s="21">
        <v>1.9</v>
      </c>
      <c r="F31" s="25"/>
      <c r="G31" s="12"/>
      <c r="H31" s="109"/>
      <c r="I31" s="23"/>
    </row>
    <row r="32" spans="1:9" x14ac:dyDescent="0.2">
      <c r="A32" s="27"/>
      <c r="B32" s="15" t="s">
        <v>35</v>
      </c>
      <c r="C32" s="13">
        <v>30</v>
      </c>
      <c r="D32" s="19" t="s">
        <v>4</v>
      </c>
      <c r="E32" s="21">
        <v>1</v>
      </c>
      <c r="F32" s="12"/>
      <c r="G32" s="12"/>
      <c r="H32" s="109"/>
      <c r="I32" s="23"/>
    </row>
    <row r="33" spans="1:11" x14ac:dyDescent="0.2">
      <c r="A33" s="27"/>
      <c r="B33" s="15" t="s">
        <v>13</v>
      </c>
      <c r="C33" s="13" t="s">
        <v>21</v>
      </c>
      <c r="D33" s="19"/>
      <c r="E33" s="21">
        <v>1</v>
      </c>
      <c r="F33" s="25"/>
      <c r="G33" s="12"/>
      <c r="H33" s="109"/>
      <c r="I33" s="24"/>
    </row>
    <row r="34" spans="1:11" x14ac:dyDescent="0.2">
      <c r="A34" s="27"/>
      <c r="B34" s="15" t="s">
        <v>38</v>
      </c>
      <c r="C34" s="13" t="s">
        <v>21</v>
      </c>
      <c r="D34" s="19" t="s">
        <v>4</v>
      </c>
      <c r="E34" s="21">
        <v>1</v>
      </c>
      <c r="F34" s="25"/>
      <c r="G34" s="12"/>
      <c r="H34" s="109"/>
      <c r="I34" s="23"/>
    </row>
    <row r="35" spans="1:11" x14ac:dyDescent="0.2">
      <c r="A35" s="27"/>
      <c r="B35" s="15" t="s">
        <v>14</v>
      </c>
      <c r="C35" s="13" t="s">
        <v>21</v>
      </c>
      <c r="D35" s="19"/>
      <c r="E35" s="21">
        <v>1</v>
      </c>
      <c r="F35" s="25"/>
      <c r="G35" s="12"/>
      <c r="H35" s="109"/>
    </row>
    <row r="36" spans="1:11" x14ac:dyDescent="0.2">
      <c r="A36" s="29"/>
      <c r="B36" s="16" t="s">
        <v>36</v>
      </c>
      <c r="C36" s="46" t="s">
        <v>21</v>
      </c>
      <c r="D36" s="20" t="s">
        <v>10</v>
      </c>
      <c r="E36" s="22">
        <v>1</v>
      </c>
      <c r="F36" s="26"/>
      <c r="G36" s="14"/>
      <c r="H36" s="111"/>
    </row>
    <row r="37" spans="1:11" ht="18.75" customHeight="1" x14ac:dyDescent="0.2">
      <c r="A37" s="32"/>
      <c r="B37" s="542" t="s">
        <v>5</v>
      </c>
      <c r="C37" s="13"/>
      <c r="D37" s="38"/>
      <c r="E37" s="39"/>
      <c r="F37" s="5"/>
      <c r="G37" s="355">
        <f>G11+SUM(G9:G10)*E38*E39*E40*E41*E42*E43*E44</f>
        <v>1165.9479999999999</v>
      </c>
      <c r="H37" s="362" t="s">
        <v>51</v>
      </c>
      <c r="I37" s="273"/>
    </row>
    <row r="38" spans="1:11" x14ac:dyDescent="0.2">
      <c r="A38" s="27"/>
      <c r="B38" s="272" t="s">
        <v>6</v>
      </c>
      <c r="C38" s="13" t="s">
        <v>198</v>
      </c>
      <c r="D38" s="19" t="s">
        <v>4</v>
      </c>
      <c r="E38" s="21">
        <v>1.4</v>
      </c>
      <c r="F38" s="363"/>
      <c r="G38" s="12"/>
      <c r="H38" s="28"/>
      <c r="I38" s="23"/>
      <c r="J38" s="42"/>
    </row>
    <row r="39" spans="1:11" x14ac:dyDescent="0.2">
      <c r="A39" s="27"/>
      <c r="B39" s="15" t="s">
        <v>7</v>
      </c>
      <c r="C39" s="13" t="s">
        <v>203</v>
      </c>
      <c r="D39" s="19" t="s">
        <v>50</v>
      </c>
      <c r="E39" s="21">
        <v>1.9</v>
      </c>
      <c r="F39" s="25"/>
      <c r="G39" s="12"/>
      <c r="H39" s="28"/>
      <c r="I39" s="250"/>
    </row>
    <row r="40" spans="1:11" x14ac:dyDescent="0.2">
      <c r="A40" s="27"/>
      <c r="B40" s="15" t="s">
        <v>35</v>
      </c>
      <c r="C40" s="13">
        <v>30</v>
      </c>
      <c r="D40" s="19" t="s">
        <v>4</v>
      </c>
      <c r="E40" s="21">
        <v>1</v>
      </c>
      <c r="F40" s="12"/>
      <c r="G40" s="12"/>
      <c r="H40" s="28"/>
      <c r="I40" s="23"/>
    </row>
    <row r="41" spans="1:11" x14ac:dyDescent="0.2">
      <c r="A41" s="27"/>
      <c r="B41" s="15" t="s">
        <v>13</v>
      </c>
      <c r="C41" s="13" t="s">
        <v>21</v>
      </c>
      <c r="D41" s="19"/>
      <c r="E41" s="21">
        <v>1</v>
      </c>
      <c r="F41" s="25"/>
      <c r="G41" s="12"/>
      <c r="H41" s="28"/>
    </row>
    <row r="42" spans="1:11" ht="15" x14ac:dyDescent="0.25">
      <c r="A42" s="27"/>
      <c r="B42" s="15" t="s">
        <v>38</v>
      </c>
      <c r="C42" s="13" t="s">
        <v>21</v>
      </c>
      <c r="D42" s="19" t="s">
        <v>4</v>
      </c>
      <c r="E42" s="21">
        <v>1</v>
      </c>
      <c r="F42" s="25"/>
      <c r="G42" s="12"/>
      <c r="H42" s="28"/>
      <c r="K42" s="248"/>
    </row>
    <row r="43" spans="1:11" ht="15" x14ac:dyDescent="0.25">
      <c r="A43" s="27"/>
      <c r="B43" s="15" t="s">
        <v>14</v>
      </c>
      <c r="C43" s="13" t="s">
        <v>21</v>
      </c>
      <c r="D43" s="19"/>
      <c r="E43" s="21">
        <v>1</v>
      </c>
      <c r="F43" s="25"/>
      <c r="G43" s="12"/>
      <c r="H43" s="28"/>
      <c r="K43" s="248"/>
    </row>
    <row r="44" spans="1:11" ht="15.75" thickBot="1" x14ac:dyDescent="0.3">
      <c r="A44" s="33"/>
      <c r="B44" s="34" t="s">
        <v>36</v>
      </c>
      <c r="C44" s="47" t="s">
        <v>21</v>
      </c>
      <c r="D44" s="44" t="s">
        <v>10</v>
      </c>
      <c r="E44" s="35">
        <v>1</v>
      </c>
      <c r="F44" s="40"/>
      <c r="G44" s="36"/>
      <c r="H44" s="37"/>
      <c r="I44" s="23"/>
      <c r="K44" s="248"/>
    </row>
    <row r="45" spans="1:11" ht="16.5" customHeight="1" x14ac:dyDescent="0.2">
      <c r="A45" s="4"/>
      <c r="B45" s="5"/>
      <c r="C45" s="6"/>
      <c r="D45" s="7"/>
      <c r="E45" s="3"/>
      <c r="F45" s="6"/>
      <c r="G45" s="8"/>
      <c r="H45" s="9"/>
    </row>
    <row r="46" spans="1:11" x14ac:dyDescent="0.2">
      <c r="A46" s="394"/>
      <c r="B46" s="395" t="s">
        <v>248</v>
      </c>
      <c r="C46" s="394"/>
      <c r="D46" s="394"/>
      <c r="E46" s="394"/>
      <c r="F46" s="394"/>
      <c r="G46" s="394"/>
      <c r="H46" s="394"/>
    </row>
    <row r="47" spans="1:11" x14ac:dyDescent="0.2">
      <c r="A47" s="396"/>
      <c r="B47" s="396" t="s">
        <v>42</v>
      </c>
      <c r="C47" s="396"/>
      <c r="D47" s="396"/>
      <c r="E47" s="396"/>
      <c r="F47" s="396"/>
      <c r="G47" s="396"/>
      <c r="H47" s="396"/>
    </row>
    <row r="49" spans="1:15" s="79" customFormat="1" x14ac:dyDescent="0.2">
      <c r="A49" s="398"/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</row>
    <row r="50" spans="1:15" s="79" customFormat="1" x14ac:dyDescent="0.2">
      <c r="A50" s="400" t="s">
        <v>268</v>
      </c>
      <c r="B50"/>
      <c r="C50"/>
      <c r="D50"/>
      <c r="E50"/>
      <c r="F50"/>
      <c r="G50"/>
      <c r="H50"/>
      <c r="I50"/>
      <c r="J50"/>
      <c r="K50"/>
      <c r="L50"/>
      <c r="M50"/>
      <c r="N50" s="400"/>
      <c r="O50" s="403" t="s">
        <v>329</v>
      </c>
    </row>
  </sheetData>
  <sheetProtection sheet="1" objects="1" scenarios="1" selectLockedCells="1"/>
  <customSheetViews>
    <customSheetView guid="{65EF9215-EE98-4BC7-92F8-80F4834EAD5F}" showGridLines="0" showRowCol="0" fitToPage="1">
      <selection activeCell="H55" sqref="H55"/>
      <pageMargins left="0.70866141732283472" right="0.70866141732283472" top="0.78740157480314965" bottom="0.78740157480314965" header="0.31496062992125984" footer="0.31496062992125984"/>
      <pageSetup paperSize="9" scale="91" orientation="landscape" r:id="rId1"/>
    </customSheetView>
    <customSheetView guid="{A22E7959-72C9-4118-8518-4EEC3C21A68F}" showGridLines="0" showRowCol="0" fitToPage="1">
      <selection activeCell="H55" sqref="H55"/>
      <pageMargins left="0.70866141732283472" right="0.70866141732283472" top="0.78740157480314965" bottom="0.78740157480314965" header="0.31496062992125984" footer="0.31496062992125984"/>
      <pageSetup paperSize="9" scale="91" orientation="landscape" r:id="rId2"/>
    </customSheetView>
  </customSheetViews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91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00B050"/>
    <pageSetUpPr fitToPage="1"/>
  </sheetPr>
  <dimension ref="A1:R56"/>
  <sheetViews>
    <sheetView showGridLines="0" showRowColHeaders="0" zoomScale="90" zoomScaleNormal="90" workbookViewId="0">
      <selection activeCell="O55" sqref="O55"/>
    </sheetView>
  </sheetViews>
  <sheetFormatPr baseColWidth="10" defaultColWidth="11.42578125" defaultRowHeight="12.75" x14ac:dyDescent="0.2"/>
  <cols>
    <col min="1" max="1" width="2.28515625" style="79" customWidth="1"/>
    <col min="2" max="2" width="29.7109375" style="79" customWidth="1"/>
    <col min="3" max="3" width="11.28515625" style="79" customWidth="1"/>
    <col min="4" max="4" width="5.7109375" style="79" customWidth="1"/>
    <col min="5" max="5" width="8.85546875" style="79" customWidth="1"/>
    <col min="6" max="6" width="7.85546875" style="79" customWidth="1"/>
    <col min="7" max="7" width="15.42578125" style="79" customWidth="1"/>
    <col min="8" max="8" width="9.140625" style="247" customWidth="1"/>
    <col min="9" max="9" width="7.7109375" style="79" customWidth="1"/>
    <col min="10" max="16384" width="11.42578125" style="79"/>
  </cols>
  <sheetData>
    <row r="1" spans="1:18" customFormat="1" ht="18.75" customHeight="1" x14ac:dyDescent="0.2">
      <c r="A1" s="492" t="s">
        <v>114</v>
      </c>
      <c r="B1" s="329"/>
      <c r="C1" s="329"/>
      <c r="D1" s="329"/>
      <c r="E1" s="330" t="s">
        <v>1</v>
      </c>
      <c r="F1" s="330"/>
      <c r="G1" s="331"/>
      <c r="H1" s="332"/>
      <c r="J1" s="543" t="s">
        <v>289</v>
      </c>
    </row>
    <row r="2" spans="1:18" customFormat="1" ht="18" customHeight="1" x14ac:dyDescent="0.2">
      <c r="A2" s="336"/>
      <c r="B2" s="493" t="s">
        <v>251</v>
      </c>
      <c r="C2" s="333"/>
      <c r="D2" s="333"/>
      <c r="E2" s="334"/>
      <c r="F2" s="333"/>
      <c r="G2" s="494" t="s">
        <v>76</v>
      </c>
      <c r="H2" s="495" t="s">
        <v>115</v>
      </c>
    </row>
    <row r="3" spans="1:18" s="469" customFormat="1" ht="19.5" customHeight="1" x14ac:dyDescent="0.2">
      <c r="A3" s="496"/>
      <c r="B3" s="497"/>
      <c r="C3" s="498"/>
      <c r="D3" s="498"/>
      <c r="E3" s="499"/>
      <c r="F3" s="499"/>
      <c r="G3" s="500" t="s">
        <v>79</v>
      </c>
      <c r="H3" s="501">
        <v>0.2</v>
      </c>
    </row>
    <row r="4" spans="1:18" s="469" customFormat="1" ht="21.75" customHeight="1" x14ac:dyDescent="0.2">
      <c r="A4" s="466"/>
      <c r="B4" s="466"/>
      <c r="C4" s="466"/>
      <c r="D4" s="466"/>
      <c r="E4" s="466"/>
      <c r="F4" s="466"/>
      <c r="G4" s="467" t="s">
        <v>295</v>
      </c>
      <c r="H4" s="466"/>
    </row>
    <row r="5" spans="1:18" s="469" customFormat="1" ht="21.75" customHeight="1" thickBot="1" x14ac:dyDescent="0.25">
      <c r="A5" s="466"/>
      <c r="B5" s="466"/>
      <c r="C5" s="466"/>
      <c r="D5" s="466"/>
      <c r="E5" s="466"/>
      <c r="F5" s="466"/>
      <c r="G5" s="467" t="s">
        <v>200</v>
      </c>
      <c r="H5" s="466"/>
    </row>
    <row r="6" spans="1:18" customFormat="1" x14ac:dyDescent="0.2">
      <c r="A6" s="337"/>
      <c r="B6" s="338" t="s">
        <v>322</v>
      </c>
      <c r="C6" s="339">
        <v>8</v>
      </c>
      <c r="D6" s="338" t="s">
        <v>194</v>
      </c>
      <c r="E6" s="340">
        <v>24</v>
      </c>
      <c r="F6" s="341" t="s">
        <v>109</v>
      </c>
      <c r="G6" s="340">
        <f>E6*C6</f>
        <v>192</v>
      </c>
      <c r="H6" s="342" t="s">
        <v>109</v>
      </c>
    </row>
    <row r="7" spans="1:18" customFormat="1" x14ac:dyDescent="0.2">
      <c r="A7" s="282"/>
      <c r="B7" s="343" t="s">
        <v>116</v>
      </c>
      <c r="C7" s="344">
        <v>8</v>
      </c>
      <c r="D7" s="345" t="s">
        <v>194</v>
      </c>
      <c r="E7" s="346">
        <v>0.1</v>
      </c>
      <c r="F7" s="347" t="s">
        <v>109</v>
      </c>
      <c r="G7" s="346">
        <f>E7*C7</f>
        <v>0.8</v>
      </c>
      <c r="H7" s="348" t="s">
        <v>109</v>
      </c>
      <c r="I7" s="117"/>
    </row>
    <row r="8" spans="1:18" customFormat="1" x14ac:dyDescent="0.2">
      <c r="A8" s="282"/>
      <c r="B8" s="343" t="s">
        <v>111</v>
      </c>
      <c r="C8" s="344">
        <v>40</v>
      </c>
      <c r="D8" s="345" t="s">
        <v>2</v>
      </c>
      <c r="E8" s="346">
        <v>0.35</v>
      </c>
      <c r="F8" s="335" t="s">
        <v>109</v>
      </c>
      <c r="G8" s="367">
        <f>E8*C8</f>
        <v>14</v>
      </c>
      <c r="H8" s="368" t="s">
        <v>109</v>
      </c>
    </row>
    <row r="9" spans="1:18" s="469" customFormat="1" ht="24.75" customHeight="1" x14ac:dyDescent="0.2">
      <c r="A9" s="502"/>
      <c r="B9" s="503"/>
      <c r="C9" s="504"/>
      <c r="D9" s="505"/>
      <c r="E9" s="506"/>
      <c r="F9" s="507"/>
      <c r="G9" s="508">
        <f>SUM(G6:G8)</f>
        <v>206.8</v>
      </c>
      <c r="H9" s="509" t="s">
        <v>51</v>
      </c>
    </row>
    <row r="10" spans="1:18" s="1" customFormat="1" ht="21" customHeight="1" x14ac:dyDescent="0.2">
      <c r="A10" s="27"/>
      <c r="B10" s="540" t="s">
        <v>195</v>
      </c>
      <c r="C10" s="13"/>
      <c r="D10" s="13"/>
      <c r="E10" s="21"/>
      <c r="F10" s="25"/>
      <c r="G10" s="361">
        <f>G8+SUM(G6:G7)*E11*E12*E13*E14*E15*E16*E17*E19*E18</f>
        <v>206.8</v>
      </c>
      <c r="H10" s="356" t="s">
        <v>51</v>
      </c>
      <c r="I10" s="115"/>
      <c r="M10" s="126"/>
      <c r="N10" s="11"/>
      <c r="O10" s="11"/>
      <c r="P10" s="125"/>
      <c r="Q10" s="276"/>
      <c r="R10" s="12"/>
    </row>
    <row r="11" spans="1:18" customFormat="1" x14ac:dyDescent="0.2">
      <c r="A11" s="27"/>
      <c r="B11" s="272" t="s">
        <v>6</v>
      </c>
      <c r="C11" s="13" t="s">
        <v>112</v>
      </c>
      <c r="D11" s="19" t="s">
        <v>4</v>
      </c>
      <c r="E11" s="21">
        <v>1</v>
      </c>
      <c r="F11" s="25"/>
      <c r="G11" s="12"/>
      <c r="H11" s="28"/>
      <c r="L11" s="277"/>
      <c r="M11" s="15"/>
      <c r="N11" s="13"/>
      <c r="O11" s="19"/>
      <c r="P11" s="21"/>
      <c r="Q11" s="25"/>
      <c r="R11" s="12"/>
    </row>
    <row r="12" spans="1:18" customFormat="1" x14ac:dyDescent="0.2">
      <c r="A12" s="27"/>
      <c r="B12" s="15" t="s">
        <v>100</v>
      </c>
      <c r="C12" s="13" t="s">
        <v>112</v>
      </c>
      <c r="D12" s="19" t="s">
        <v>3</v>
      </c>
      <c r="E12" s="21">
        <v>1</v>
      </c>
      <c r="F12" s="25"/>
      <c r="G12" s="12"/>
      <c r="H12" s="28"/>
      <c r="L12" s="277"/>
      <c r="M12" s="15"/>
      <c r="N12" s="13"/>
      <c r="O12" s="19"/>
      <c r="P12" s="21"/>
      <c r="Q12" s="25"/>
      <c r="R12" s="12"/>
    </row>
    <row r="13" spans="1:18" customFormat="1" x14ac:dyDescent="0.2">
      <c r="A13" s="27"/>
      <c r="B13" s="15" t="s">
        <v>75</v>
      </c>
      <c r="C13" s="13" t="s">
        <v>112</v>
      </c>
      <c r="D13" s="19"/>
      <c r="E13" s="21">
        <v>1</v>
      </c>
      <c r="F13" s="25"/>
      <c r="G13" s="12"/>
      <c r="H13" s="28"/>
      <c r="L13" s="277"/>
      <c r="M13" s="15"/>
      <c r="N13" s="13"/>
      <c r="O13" s="19"/>
      <c r="P13" s="21"/>
      <c r="Q13" s="25"/>
      <c r="R13" s="12"/>
    </row>
    <row r="14" spans="1:18" customFormat="1" x14ac:dyDescent="0.2">
      <c r="A14" s="27"/>
      <c r="B14" s="15" t="s">
        <v>74</v>
      </c>
      <c r="C14" s="13" t="s">
        <v>112</v>
      </c>
      <c r="D14" s="19"/>
      <c r="E14" s="21">
        <v>1</v>
      </c>
      <c r="F14" s="25"/>
      <c r="G14" s="12"/>
      <c r="H14" s="28"/>
      <c r="L14" s="15"/>
      <c r="M14" s="15"/>
      <c r="N14" s="13"/>
      <c r="O14" s="19"/>
      <c r="P14" s="21"/>
      <c r="Q14" s="21"/>
      <c r="R14" s="12"/>
    </row>
    <row r="15" spans="1:18" customFormat="1" x14ac:dyDescent="0.2">
      <c r="A15" s="27"/>
      <c r="B15" s="15" t="s">
        <v>76</v>
      </c>
      <c r="C15" s="13">
        <v>15</v>
      </c>
      <c r="D15" s="19" t="s">
        <v>78</v>
      </c>
      <c r="E15" s="21">
        <v>1</v>
      </c>
      <c r="F15" s="105"/>
      <c r="G15" s="251"/>
      <c r="H15" s="28"/>
      <c r="I15" s="23"/>
      <c r="L15" s="270"/>
      <c r="M15" s="15"/>
      <c r="N15" s="13"/>
      <c r="O15" s="19"/>
      <c r="P15" s="21"/>
      <c r="Q15" s="278"/>
      <c r="R15" s="12"/>
    </row>
    <row r="16" spans="1:18" customFormat="1" x14ac:dyDescent="0.2">
      <c r="A16" s="27"/>
      <c r="B16" s="15" t="s">
        <v>79</v>
      </c>
      <c r="C16" s="17">
        <v>20</v>
      </c>
      <c r="D16" s="19" t="s">
        <v>4</v>
      </c>
      <c r="E16" s="21">
        <v>1</v>
      </c>
      <c r="F16" s="106"/>
      <c r="G16" s="12"/>
      <c r="H16" s="28"/>
      <c r="I16" s="23"/>
      <c r="J16" s="23"/>
      <c r="K16" s="23"/>
      <c r="L16" s="15"/>
      <c r="M16" s="15"/>
      <c r="N16" s="13"/>
      <c r="O16" s="19"/>
      <c r="P16" s="21"/>
      <c r="Q16" s="25"/>
      <c r="R16" s="12"/>
    </row>
    <row r="17" spans="1:18" customFormat="1" x14ac:dyDescent="0.2">
      <c r="A17" s="27"/>
      <c r="B17" s="15" t="s">
        <v>7</v>
      </c>
      <c r="C17" s="52">
        <v>0.1</v>
      </c>
      <c r="D17" s="19" t="s">
        <v>50</v>
      </c>
      <c r="E17" s="21">
        <v>1</v>
      </c>
      <c r="F17" s="25"/>
      <c r="G17" s="12"/>
      <c r="H17" s="28"/>
      <c r="I17" s="23"/>
      <c r="J17" s="23"/>
      <c r="K17" s="23"/>
      <c r="L17" s="15"/>
      <c r="M17" s="15"/>
      <c r="N17" s="13"/>
      <c r="O17" s="19"/>
      <c r="P17" s="21"/>
      <c r="Q17" s="25"/>
      <c r="R17" s="12"/>
    </row>
    <row r="18" spans="1:18" customFormat="1" x14ac:dyDescent="0.2">
      <c r="A18" s="27"/>
      <c r="B18" s="15" t="s">
        <v>70</v>
      </c>
      <c r="C18" s="13" t="s">
        <v>112</v>
      </c>
      <c r="D18" s="19" t="s">
        <v>2</v>
      </c>
      <c r="E18" s="21">
        <v>1</v>
      </c>
      <c r="F18" s="25"/>
      <c r="G18" s="12"/>
      <c r="H18" s="28"/>
      <c r="I18" s="23"/>
      <c r="J18" s="23"/>
      <c r="K18" s="23"/>
      <c r="L18" s="15"/>
      <c r="M18" s="15"/>
      <c r="N18" s="13"/>
      <c r="O18" s="19"/>
      <c r="P18" s="21"/>
      <c r="Q18" s="25"/>
      <c r="R18" s="12"/>
    </row>
    <row r="19" spans="1:18" customFormat="1" x14ac:dyDescent="0.2">
      <c r="A19" s="29"/>
      <c r="B19" s="16" t="s">
        <v>121</v>
      </c>
      <c r="C19" s="46" t="s">
        <v>122</v>
      </c>
      <c r="D19" s="20"/>
      <c r="E19" s="22">
        <v>1</v>
      </c>
      <c r="F19" s="26"/>
      <c r="G19" s="14"/>
      <c r="H19" s="30"/>
      <c r="I19" s="23"/>
      <c r="J19" s="23"/>
      <c r="K19" s="23"/>
      <c r="L19" s="15"/>
      <c r="M19" s="253"/>
      <c r="N19" s="13"/>
      <c r="O19" s="19"/>
      <c r="P19" s="21"/>
      <c r="Q19" s="25"/>
      <c r="R19" s="12"/>
    </row>
    <row r="20" spans="1:18" s="1" customFormat="1" ht="18.75" customHeight="1" x14ac:dyDescent="0.2">
      <c r="A20" s="27"/>
      <c r="B20" s="541" t="s">
        <v>9</v>
      </c>
      <c r="C20" s="13"/>
      <c r="D20" s="13"/>
      <c r="E20" s="21"/>
      <c r="F20" s="25"/>
      <c r="G20" s="361">
        <f>G8+SUM(G6:G7)*E21*E22*E23*E24*E25*E26*E27*E28*E29</f>
        <v>990.05000000000007</v>
      </c>
      <c r="H20" s="356" t="s">
        <v>51</v>
      </c>
      <c r="M20" s="126"/>
      <c r="N20" s="11"/>
      <c r="O20" s="11"/>
      <c r="P20" s="125"/>
      <c r="Q20" s="276"/>
      <c r="R20" s="12"/>
    </row>
    <row r="21" spans="1:18" customFormat="1" x14ac:dyDescent="0.2">
      <c r="A21" s="27"/>
      <c r="B21" s="272" t="s">
        <v>6</v>
      </c>
      <c r="C21" s="13" t="s">
        <v>112</v>
      </c>
      <c r="D21" s="19" t="s">
        <v>4</v>
      </c>
      <c r="E21" s="21">
        <v>1</v>
      </c>
      <c r="F21" s="25"/>
      <c r="G21" s="12"/>
      <c r="H21" s="28"/>
      <c r="I21" s="115"/>
      <c r="L21" s="277"/>
      <c r="M21" s="15"/>
      <c r="N21" s="13"/>
      <c r="O21" s="19"/>
      <c r="P21" s="21"/>
      <c r="Q21" s="25"/>
      <c r="R21" s="12"/>
    </row>
    <row r="22" spans="1:18" customFormat="1" x14ac:dyDescent="0.2">
      <c r="A22" s="27"/>
      <c r="B22" s="15" t="s">
        <v>100</v>
      </c>
      <c r="C22" s="13" t="s">
        <v>112</v>
      </c>
      <c r="D22" s="19" t="s">
        <v>3</v>
      </c>
      <c r="E22" s="21">
        <v>1</v>
      </c>
      <c r="F22" s="25"/>
      <c r="G22" s="12"/>
      <c r="H22" s="28"/>
      <c r="L22" s="277"/>
      <c r="M22" s="15"/>
      <c r="N22" s="13"/>
      <c r="O22" s="19"/>
      <c r="P22" s="21"/>
      <c r="Q22" s="25"/>
      <c r="R22" s="12"/>
    </row>
    <row r="23" spans="1:18" customFormat="1" x14ac:dyDescent="0.2">
      <c r="A23" s="27"/>
      <c r="B23" s="15" t="s">
        <v>75</v>
      </c>
      <c r="C23" s="13" t="s">
        <v>112</v>
      </c>
      <c r="D23" s="19"/>
      <c r="E23" s="21">
        <v>1</v>
      </c>
      <c r="F23" s="25"/>
      <c r="G23" s="12"/>
      <c r="H23" s="28"/>
      <c r="L23" s="277"/>
      <c r="M23" s="15"/>
      <c r="N23" s="13"/>
      <c r="O23" s="19"/>
      <c r="P23" s="21"/>
      <c r="Q23" s="25"/>
      <c r="R23" s="12"/>
    </row>
    <row r="24" spans="1:18" customFormat="1" x14ac:dyDescent="0.2">
      <c r="A24" s="27"/>
      <c r="B24" s="15" t="s">
        <v>74</v>
      </c>
      <c r="C24" s="13" t="s">
        <v>112</v>
      </c>
      <c r="D24" s="19"/>
      <c r="E24" s="21">
        <v>1</v>
      </c>
      <c r="F24" s="25"/>
      <c r="G24" s="12"/>
      <c r="H24" s="28"/>
      <c r="L24" s="15"/>
      <c r="M24" s="15"/>
      <c r="N24" s="13"/>
      <c r="O24" s="19"/>
      <c r="P24" s="21"/>
      <c r="Q24" s="21"/>
      <c r="R24" s="12"/>
    </row>
    <row r="25" spans="1:18" customFormat="1" x14ac:dyDescent="0.2">
      <c r="A25" s="27"/>
      <c r="B25" s="15" t="s">
        <v>76</v>
      </c>
      <c r="C25" s="13" t="s">
        <v>201</v>
      </c>
      <c r="D25" s="19" t="s">
        <v>78</v>
      </c>
      <c r="E25" s="21">
        <v>2.7</v>
      </c>
      <c r="F25" s="105"/>
      <c r="G25" s="251"/>
      <c r="H25" s="28"/>
      <c r="I25" s="23"/>
      <c r="L25" s="270"/>
      <c r="M25" s="15"/>
      <c r="N25" s="13"/>
      <c r="O25" s="19"/>
      <c r="P25" s="21"/>
      <c r="Q25" s="278"/>
      <c r="R25" s="12"/>
    </row>
    <row r="26" spans="1:18" customFormat="1" x14ac:dyDescent="0.2">
      <c r="A26" s="27"/>
      <c r="B26" s="15" t="s">
        <v>79</v>
      </c>
      <c r="C26" s="17" t="s">
        <v>202</v>
      </c>
      <c r="D26" s="19" t="s">
        <v>4</v>
      </c>
      <c r="E26" s="21">
        <v>1.25</v>
      </c>
      <c r="F26" s="106"/>
      <c r="G26" s="12"/>
      <c r="H26" s="28"/>
      <c r="I26" s="23"/>
      <c r="J26" s="23"/>
      <c r="K26" s="23"/>
      <c r="L26" s="15"/>
      <c r="M26" s="15"/>
      <c r="N26" s="13"/>
      <c r="O26" s="19"/>
      <c r="P26" s="21"/>
      <c r="Q26" s="25"/>
      <c r="R26" s="12"/>
    </row>
    <row r="27" spans="1:18" customFormat="1" x14ac:dyDescent="0.2">
      <c r="A27" s="27"/>
      <c r="B27" s="15" t="s">
        <v>7</v>
      </c>
      <c r="C27" s="52" t="s">
        <v>203</v>
      </c>
      <c r="D27" s="19" t="s">
        <v>50</v>
      </c>
      <c r="E27" s="21">
        <v>1.5</v>
      </c>
      <c r="F27" s="25"/>
      <c r="G27" s="12"/>
      <c r="H27" s="28"/>
      <c r="I27" s="23"/>
      <c r="J27" s="23"/>
      <c r="K27" s="23"/>
      <c r="L27" s="15"/>
      <c r="M27" s="15"/>
      <c r="N27" s="13"/>
      <c r="O27" s="19"/>
      <c r="P27" s="21"/>
      <c r="Q27" s="25"/>
      <c r="R27" s="12"/>
    </row>
    <row r="28" spans="1:18" customFormat="1" x14ac:dyDescent="0.2">
      <c r="A28" s="27"/>
      <c r="B28" s="15" t="s">
        <v>70</v>
      </c>
      <c r="C28" s="13" t="s">
        <v>112</v>
      </c>
      <c r="D28" s="19" t="s">
        <v>2</v>
      </c>
      <c r="E28" s="21">
        <v>1</v>
      </c>
      <c r="F28" s="25"/>
      <c r="G28" s="12"/>
      <c r="H28" s="28"/>
      <c r="I28" s="23"/>
      <c r="J28" s="23"/>
      <c r="K28" s="23"/>
      <c r="L28" s="15"/>
      <c r="M28" s="15"/>
      <c r="N28" s="13"/>
      <c r="O28" s="19"/>
      <c r="P28" s="21"/>
      <c r="Q28" s="25"/>
      <c r="R28" s="12"/>
    </row>
    <row r="29" spans="1:18" customFormat="1" x14ac:dyDescent="0.2">
      <c r="A29" s="29"/>
      <c r="B29" s="16" t="s">
        <v>121</v>
      </c>
      <c r="C29" s="46" t="s">
        <v>122</v>
      </c>
      <c r="D29" s="20"/>
      <c r="E29" s="22">
        <v>1</v>
      </c>
      <c r="F29" s="26"/>
      <c r="G29" s="14"/>
      <c r="H29" s="30"/>
      <c r="I29" s="23"/>
      <c r="J29" s="23"/>
      <c r="K29" s="23"/>
      <c r="L29" s="15"/>
      <c r="M29" s="253"/>
      <c r="N29" s="13"/>
      <c r="O29" s="19"/>
      <c r="P29" s="21"/>
      <c r="Q29" s="25"/>
      <c r="R29" s="12"/>
    </row>
    <row r="30" spans="1:18" customFormat="1" ht="19.5" customHeight="1" x14ac:dyDescent="0.2">
      <c r="A30" s="31"/>
      <c r="B30" s="108" t="s">
        <v>0</v>
      </c>
      <c r="C30" s="38"/>
      <c r="D30" s="38"/>
      <c r="E30" s="21"/>
      <c r="F30" s="5"/>
      <c r="G30" s="355">
        <f>G8+SUM(G6:G7)*E31*E32*E33*E34*E35*E36*E37*E38*E39</f>
        <v>2200.3520000000003</v>
      </c>
      <c r="H30" s="356" t="s">
        <v>51</v>
      </c>
      <c r="I30" s="115"/>
      <c r="J30" s="23"/>
      <c r="K30" s="23"/>
      <c r="L30" s="120"/>
      <c r="M30" s="120"/>
      <c r="N30" s="13"/>
      <c r="O30" s="13"/>
      <c r="P30" s="21"/>
      <c r="Q30" s="25"/>
      <c r="R30" s="18"/>
    </row>
    <row r="31" spans="1:18" customFormat="1" x14ac:dyDescent="0.2">
      <c r="A31" s="27"/>
      <c r="B31" s="272" t="s">
        <v>6</v>
      </c>
      <c r="C31" s="13" t="s">
        <v>204</v>
      </c>
      <c r="D31" s="53" t="s">
        <v>4</v>
      </c>
      <c r="E31" s="21">
        <v>1.6</v>
      </c>
      <c r="F31" s="25"/>
      <c r="G31" s="12"/>
      <c r="H31" s="28"/>
      <c r="I31" s="24"/>
      <c r="J31" s="24"/>
      <c r="K31" s="24"/>
      <c r="L31" s="15"/>
      <c r="M31" s="15"/>
      <c r="N31" s="13"/>
      <c r="O31" s="19"/>
      <c r="P31" s="21"/>
      <c r="Q31" s="25"/>
      <c r="R31" s="12"/>
    </row>
    <row r="32" spans="1:18" customFormat="1" x14ac:dyDescent="0.2">
      <c r="A32" s="27"/>
      <c r="B32" s="15" t="s">
        <v>100</v>
      </c>
      <c r="C32" s="13" t="s">
        <v>112</v>
      </c>
      <c r="D32" s="53" t="s">
        <v>3</v>
      </c>
      <c r="E32" s="21">
        <v>1</v>
      </c>
      <c r="F32" s="25"/>
      <c r="G32" s="12"/>
      <c r="H32" s="28"/>
      <c r="I32" s="23"/>
      <c r="J32" s="23"/>
      <c r="K32" s="23"/>
      <c r="L32" s="15"/>
      <c r="M32" s="15"/>
      <c r="N32" s="13"/>
      <c r="O32" s="19"/>
      <c r="P32" s="21"/>
      <c r="Q32" s="25"/>
      <c r="R32" s="12"/>
    </row>
    <row r="33" spans="1:18" customFormat="1" x14ac:dyDescent="0.2">
      <c r="A33" s="27"/>
      <c r="B33" s="15" t="s">
        <v>75</v>
      </c>
      <c r="C33" s="13" t="s">
        <v>112</v>
      </c>
      <c r="D33" s="53"/>
      <c r="E33" s="21">
        <v>1</v>
      </c>
      <c r="F33" s="25"/>
      <c r="G33" s="12"/>
      <c r="H33" s="28"/>
      <c r="I33" s="23"/>
      <c r="J33" s="23"/>
      <c r="K33" s="23"/>
      <c r="L33" s="15"/>
      <c r="M33" s="15"/>
      <c r="N33" s="13"/>
      <c r="O33" s="19"/>
      <c r="P33" s="21"/>
      <c r="Q33" s="25"/>
      <c r="R33" s="12"/>
    </row>
    <row r="34" spans="1:18" customFormat="1" x14ac:dyDescent="0.2">
      <c r="A34" s="27"/>
      <c r="B34" s="15" t="s">
        <v>74</v>
      </c>
      <c r="C34" s="13" t="s">
        <v>112</v>
      </c>
      <c r="D34" s="19"/>
      <c r="E34" s="21">
        <v>1</v>
      </c>
      <c r="F34" s="25"/>
      <c r="G34" s="12"/>
      <c r="H34" s="28"/>
      <c r="I34" s="23"/>
      <c r="J34" s="23"/>
      <c r="K34" s="23"/>
      <c r="L34" s="15"/>
      <c r="M34" s="15"/>
      <c r="N34" s="13"/>
      <c r="O34" s="19"/>
      <c r="P34" s="21"/>
      <c r="Q34" s="25"/>
      <c r="R34" s="12"/>
    </row>
    <row r="35" spans="1:18" customFormat="1" x14ac:dyDescent="0.2">
      <c r="A35" s="27"/>
      <c r="B35" s="15" t="s">
        <v>76</v>
      </c>
      <c r="C35" s="13" t="s">
        <v>201</v>
      </c>
      <c r="D35" s="53" t="s">
        <v>78</v>
      </c>
      <c r="E35" s="21">
        <v>2.7</v>
      </c>
      <c r="F35" s="105"/>
      <c r="G35" s="251"/>
      <c r="H35" s="28"/>
      <c r="I35" s="23"/>
      <c r="J35" s="23"/>
      <c r="K35" s="23"/>
      <c r="L35" s="23"/>
      <c r="M35" s="15"/>
      <c r="N35" s="13"/>
      <c r="O35" s="19"/>
      <c r="P35" s="21"/>
      <c r="Q35" s="278"/>
      <c r="R35" s="12"/>
    </row>
    <row r="36" spans="1:18" customFormat="1" x14ac:dyDescent="0.2">
      <c r="A36" s="27"/>
      <c r="B36" s="15" t="s">
        <v>79</v>
      </c>
      <c r="C36" s="17" t="s">
        <v>202</v>
      </c>
      <c r="D36" s="19" t="s">
        <v>4</v>
      </c>
      <c r="E36" s="21">
        <v>1.25</v>
      </c>
      <c r="F36" s="25"/>
      <c r="G36" s="251"/>
      <c r="H36" s="28"/>
      <c r="I36" s="23"/>
      <c r="J36" s="23"/>
      <c r="K36" s="23"/>
      <c r="L36" s="15"/>
      <c r="M36" s="15"/>
      <c r="N36" s="13"/>
      <c r="O36" s="19"/>
      <c r="P36" s="21"/>
      <c r="Q36" s="25"/>
      <c r="R36" s="12"/>
    </row>
    <row r="37" spans="1:18" customFormat="1" x14ac:dyDescent="0.2">
      <c r="A37" s="27"/>
      <c r="B37" s="15" t="s">
        <v>7</v>
      </c>
      <c r="C37" s="52" t="s">
        <v>205</v>
      </c>
      <c r="D37" s="53" t="s">
        <v>50</v>
      </c>
      <c r="E37" s="21">
        <v>2.1</v>
      </c>
      <c r="F37" s="25"/>
      <c r="G37" s="12"/>
      <c r="H37" s="28"/>
      <c r="I37" s="23"/>
      <c r="J37" s="23"/>
      <c r="K37" s="23"/>
      <c r="L37" s="15"/>
      <c r="M37" s="15"/>
      <c r="N37" s="13"/>
      <c r="O37" s="19"/>
      <c r="P37" s="21"/>
      <c r="Q37" s="25"/>
      <c r="R37" s="12"/>
    </row>
    <row r="38" spans="1:18" customFormat="1" x14ac:dyDescent="0.2">
      <c r="A38" s="27"/>
      <c r="B38" s="15" t="s">
        <v>70</v>
      </c>
      <c r="C38" s="13" t="s">
        <v>112</v>
      </c>
      <c r="D38" s="19" t="s">
        <v>2</v>
      </c>
      <c r="E38" s="21">
        <v>1</v>
      </c>
      <c r="F38" s="25"/>
      <c r="G38" s="12"/>
      <c r="H38" s="28"/>
      <c r="I38" s="23"/>
      <c r="J38" s="23"/>
      <c r="K38" s="23"/>
      <c r="L38" s="15"/>
      <c r="M38" s="15"/>
      <c r="N38" s="13"/>
      <c r="O38" s="19"/>
      <c r="P38" s="21"/>
      <c r="Q38" s="25"/>
      <c r="R38" s="12"/>
    </row>
    <row r="39" spans="1:18" customFormat="1" x14ac:dyDescent="0.2">
      <c r="A39" s="29"/>
      <c r="B39" s="16" t="s">
        <v>121</v>
      </c>
      <c r="C39" s="46" t="s">
        <v>122</v>
      </c>
      <c r="D39" s="107"/>
      <c r="E39" s="22">
        <v>1</v>
      </c>
      <c r="F39" s="26"/>
      <c r="G39" s="14"/>
      <c r="H39" s="30"/>
      <c r="I39" s="23"/>
      <c r="J39" s="23"/>
      <c r="K39" s="23"/>
      <c r="L39" s="15"/>
      <c r="M39" s="253"/>
      <c r="N39" s="13"/>
      <c r="O39" s="19"/>
      <c r="P39" s="21"/>
      <c r="Q39" s="25"/>
      <c r="R39" s="12"/>
    </row>
    <row r="40" spans="1:18" customFormat="1" ht="17.25" customHeight="1" x14ac:dyDescent="0.2">
      <c r="A40" s="32"/>
      <c r="B40" s="542" t="s">
        <v>5</v>
      </c>
      <c r="C40" s="38"/>
      <c r="D40" s="38"/>
      <c r="E40" s="21"/>
      <c r="F40" s="5"/>
      <c r="G40" s="355">
        <f>G8+SUM(G6:G7)*E41*E42*E43*E44*E45*E46*E47*E48*E49</f>
        <v>4014.2144000000003</v>
      </c>
      <c r="H40" s="356" t="s">
        <v>51</v>
      </c>
      <c r="I40" s="115"/>
      <c r="J40" s="23"/>
      <c r="K40" s="23"/>
      <c r="L40" s="120"/>
      <c r="M40" s="120"/>
      <c r="N40" s="13"/>
      <c r="O40" s="13"/>
      <c r="P40" s="21"/>
      <c r="Q40" s="25"/>
      <c r="R40" s="18"/>
    </row>
    <row r="41" spans="1:18" customFormat="1" x14ac:dyDescent="0.2">
      <c r="A41" s="27"/>
      <c r="B41" s="272" t="s">
        <v>6</v>
      </c>
      <c r="C41" s="13" t="s">
        <v>112</v>
      </c>
      <c r="D41" s="53" t="s">
        <v>4</v>
      </c>
      <c r="E41" s="21">
        <v>1</v>
      </c>
      <c r="F41" s="25"/>
      <c r="G41" s="12"/>
      <c r="H41" s="28"/>
      <c r="J41" s="24"/>
      <c r="K41" s="24"/>
      <c r="L41" s="15"/>
      <c r="M41" s="15"/>
      <c r="N41" s="13"/>
      <c r="O41" s="19"/>
      <c r="P41" s="21"/>
      <c r="Q41" s="25"/>
      <c r="R41" s="12"/>
    </row>
    <row r="42" spans="1:18" customFormat="1" x14ac:dyDescent="0.2">
      <c r="A42" s="27"/>
      <c r="B42" s="15" t="s">
        <v>100</v>
      </c>
      <c r="C42" s="13" t="s">
        <v>112</v>
      </c>
      <c r="D42" s="53" t="s">
        <v>3</v>
      </c>
      <c r="E42" s="21">
        <v>1</v>
      </c>
      <c r="F42" s="25"/>
      <c r="G42" s="12"/>
      <c r="H42" s="28"/>
      <c r="I42" s="23"/>
      <c r="J42" s="23"/>
      <c r="K42" s="23"/>
      <c r="L42" s="15"/>
      <c r="M42" s="15"/>
      <c r="N42" s="13"/>
      <c r="O42" s="19"/>
      <c r="P42" s="21"/>
      <c r="Q42" s="25"/>
      <c r="R42" s="12"/>
    </row>
    <row r="43" spans="1:18" customFormat="1" x14ac:dyDescent="0.2">
      <c r="A43" s="27"/>
      <c r="B43" s="15" t="s">
        <v>75</v>
      </c>
      <c r="C43" s="13" t="s">
        <v>112</v>
      </c>
      <c r="D43" s="53"/>
      <c r="E43" s="21">
        <v>1</v>
      </c>
      <c r="F43" s="25"/>
      <c r="G43" s="12"/>
      <c r="H43" s="28"/>
      <c r="I43" s="23"/>
      <c r="J43" s="23"/>
      <c r="K43" s="23"/>
      <c r="L43" s="15"/>
      <c r="M43" s="15"/>
      <c r="N43" s="13"/>
      <c r="O43" s="19"/>
      <c r="P43" s="21"/>
      <c r="Q43" s="25"/>
      <c r="R43" s="12"/>
    </row>
    <row r="44" spans="1:18" customFormat="1" x14ac:dyDescent="0.2">
      <c r="A44" s="27"/>
      <c r="B44" s="15" t="s">
        <v>74</v>
      </c>
      <c r="C44" s="13" t="s">
        <v>112</v>
      </c>
      <c r="D44" s="19"/>
      <c r="E44" s="21">
        <v>1</v>
      </c>
      <c r="F44" s="25"/>
      <c r="G44" s="12"/>
      <c r="H44" s="28"/>
      <c r="I44" s="23"/>
      <c r="J44" s="23"/>
      <c r="K44" s="23"/>
      <c r="L44" s="15"/>
      <c r="M44" s="15"/>
      <c r="N44" s="13"/>
      <c r="O44" s="19"/>
      <c r="P44" s="21"/>
      <c r="Q44" s="25"/>
      <c r="R44" s="12"/>
    </row>
    <row r="45" spans="1:18" customFormat="1" x14ac:dyDescent="0.2">
      <c r="A45" s="27"/>
      <c r="B45" s="15" t="s">
        <v>76</v>
      </c>
      <c r="C45" s="13" t="s">
        <v>77</v>
      </c>
      <c r="D45" s="53" t="s">
        <v>78</v>
      </c>
      <c r="E45" s="21">
        <v>5.2</v>
      </c>
      <c r="F45" s="105"/>
      <c r="G45" s="251"/>
      <c r="H45" s="28"/>
      <c r="I45" s="23"/>
      <c r="J45" s="23"/>
      <c r="K45" s="23"/>
      <c r="L45" s="15"/>
      <c r="M45" s="15"/>
      <c r="N45" s="13"/>
      <c r="O45" s="19"/>
      <c r="P45" s="21"/>
      <c r="Q45" s="278"/>
      <c r="R45" s="12"/>
    </row>
    <row r="46" spans="1:18" customFormat="1" x14ac:dyDescent="0.2">
      <c r="A46" s="27"/>
      <c r="B46" s="15" t="s">
        <v>79</v>
      </c>
      <c r="C46" s="17" t="s">
        <v>181</v>
      </c>
      <c r="D46" s="53" t="s">
        <v>4</v>
      </c>
      <c r="E46" s="21">
        <v>1.9</v>
      </c>
      <c r="F46" s="105"/>
      <c r="G46" s="12"/>
      <c r="H46" s="28"/>
      <c r="I46" s="23"/>
      <c r="L46" s="270"/>
      <c r="M46" s="15"/>
      <c r="N46" s="13"/>
      <c r="O46" s="19"/>
      <c r="P46" s="21"/>
      <c r="Q46" s="278"/>
      <c r="R46" s="12"/>
    </row>
    <row r="47" spans="1:18" customFormat="1" x14ac:dyDescent="0.2">
      <c r="A47" s="27"/>
      <c r="B47" s="15" t="s">
        <v>7</v>
      </c>
      <c r="C47" s="52" t="s">
        <v>205</v>
      </c>
      <c r="D47" s="53" t="s">
        <v>50</v>
      </c>
      <c r="E47" s="21">
        <v>2.1</v>
      </c>
      <c r="F47" s="25"/>
      <c r="G47" s="12"/>
      <c r="H47" s="28"/>
      <c r="L47" s="15"/>
      <c r="M47" s="15"/>
      <c r="N47" s="13"/>
      <c r="O47" s="19"/>
      <c r="P47" s="21"/>
      <c r="Q47" s="25"/>
      <c r="R47" s="12"/>
    </row>
    <row r="48" spans="1:18" customFormat="1" x14ac:dyDescent="0.2">
      <c r="A48" s="27"/>
      <c r="B48" s="15" t="s">
        <v>70</v>
      </c>
      <c r="C48" s="13" t="s">
        <v>112</v>
      </c>
      <c r="D48" s="19" t="s">
        <v>2</v>
      </c>
      <c r="E48" s="21">
        <v>1</v>
      </c>
      <c r="F48" s="25"/>
      <c r="G48" s="12"/>
      <c r="H48" s="28"/>
      <c r="L48" s="15"/>
      <c r="M48" s="15"/>
      <c r="N48" s="13"/>
      <c r="O48" s="19"/>
      <c r="P48" s="21"/>
      <c r="Q48" s="25"/>
      <c r="R48" s="12"/>
    </row>
    <row r="49" spans="1:18" customFormat="1" ht="13.5" thickBot="1" x14ac:dyDescent="0.25">
      <c r="A49" s="33"/>
      <c r="B49" s="34" t="s">
        <v>121</v>
      </c>
      <c r="C49" s="47" t="s">
        <v>122</v>
      </c>
      <c r="D49" s="252"/>
      <c r="E49" s="35">
        <v>1</v>
      </c>
      <c r="F49" s="40"/>
      <c r="G49" s="36"/>
      <c r="H49" s="37"/>
      <c r="L49" s="15"/>
      <c r="M49" s="253"/>
      <c r="N49" s="13"/>
      <c r="O49" s="19"/>
      <c r="P49" s="21"/>
      <c r="Q49" s="25"/>
      <c r="R49" s="12"/>
    </row>
    <row r="50" spans="1:18" customFormat="1" x14ac:dyDescent="0.2">
      <c r="A50" s="4"/>
      <c r="B50" s="5"/>
      <c r="C50" s="6"/>
      <c r="D50" s="7"/>
      <c r="E50" s="3"/>
      <c r="F50" s="6"/>
      <c r="G50" s="8"/>
      <c r="H50" s="9"/>
    </row>
    <row r="51" spans="1:18" customFormat="1" x14ac:dyDescent="0.2">
      <c r="A51" s="394"/>
      <c r="B51" s="395" t="s">
        <v>248</v>
      </c>
      <c r="C51" s="394"/>
      <c r="D51" s="394"/>
      <c r="E51" s="394"/>
      <c r="F51" s="394"/>
      <c r="G51" s="394"/>
      <c r="H51" s="394"/>
    </row>
    <row r="52" spans="1:18" customFormat="1" x14ac:dyDescent="0.2">
      <c r="A52" s="396"/>
      <c r="B52" s="397" t="s">
        <v>250</v>
      </c>
      <c r="C52" s="396"/>
      <c r="D52" s="396"/>
      <c r="E52" s="396"/>
      <c r="F52" s="396"/>
      <c r="G52" s="396"/>
      <c r="H52" s="396"/>
    </row>
    <row r="54" spans="1:18" x14ac:dyDescent="0.2">
      <c r="A54" s="398"/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</row>
    <row r="55" spans="1:18" x14ac:dyDescent="0.2">
      <c r="A55" s="400" t="s">
        <v>268</v>
      </c>
      <c r="B55"/>
      <c r="C55"/>
      <c r="D55"/>
      <c r="E55"/>
      <c r="F55"/>
      <c r="G55"/>
      <c r="H55"/>
      <c r="I55"/>
      <c r="J55"/>
      <c r="K55"/>
      <c r="L55"/>
      <c r="M55"/>
      <c r="N55" s="400"/>
      <c r="O55" s="403" t="s">
        <v>329</v>
      </c>
    </row>
    <row r="56" spans="1:18" x14ac:dyDescent="0.2">
      <c r="G56" s="129"/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O55" sqref="O55"/>
      <pageMargins left="0.70866141732283472" right="0.70866141732283472" top="0.78740157480314965" bottom="0.78740157480314965" header="0.31496062992125984" footer="0.31496062992125984"/>
      <pageSetup paperSize="9" scale="76" orientation="landscape" r:id="rId1"/>
    </customSheetView>
    <customSheetView guid="{A22E7959-72C9-4118-8518-4EEC3C21A68F}" scale="90" showGridLines="0" showRowCol="0" fitToPage="1">
      <selection activeCell="O55" sqref="O55"/>
      <pageMargins left="0.70866141732283472" right="0.70866141732283472" top="0.78740157480314965" bottom="0.78740157480314965" header="0.31496062992125984" footer="0.31496062992125984"/>
      <pageSetup paperSize="9" scale="76" orientation="landscape" r:id="rId2"/>
    </customSheetView>
  </customSheetViews>
  <pageMargins left="0.70866141732283472" right="0.70866141732283472" top="0.78740157480314965" bottom="0.78740157480314965" header="0.31496062992125984" footer="0.31496062992125984"/>
  <pageSetup paperSize="9" scale="76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9">
    <tabColor rgb="FFFFC000"/>
    <pageSetUpPr fitToPage="1"/>
  </sheetPr>
  <dimension ref="A1:O60"/>
  <sheetViews>
    <sheetView showGridLines="0" showRowColHeaders="0" zoomScale="90" zoomScaleNormal="90" workbookViewId="0">
      <selection activeCell="L44" sqref="L44"/>
    </sheetView>
  </sheetViews>
  <sheetFormatPr baseColWidth="10" defaultRowHeight="12.75" x14ac:dyDescent="0.2"/>
  <cols>
    <col min="1" max="1" width="2.28515625" customWidth="1"/>
    <col min="2" max="2" width="29.7109375" customWidth="1"/>
    <col min="3" max="3" width="11.28515625" customWidth="1"/>
    <col min="4" max="4" width="6.5703125" customWidth="1"/>
    <col min="5" max="5" width="8.85546875" customWidth="1"/>
    <col min="6" max="6" width="7.85546875" customWidth="1"/>
    <col min="7" max="7" width="15.42578125" customWidth="1"/>
    <col min="8" max="8" width="9.140625" customWidth="1"/>
    <col min="9" max="9" width="7.7109375" customWidth="1"/>
    <col min="10" max="10" width="18.7109375" customWidth="1"/>
    <col min="12" max="12" width="18.42578125" customWidth="1"/>
  </cols>
  <sheetData>
    <row r="1" spans="1:10" ht="18.75" customHeight="1" x14ac:dyDescent="0.2">
      <c r="A1" s="180" t="s">
        <v>52</v>
      </c>
      <c r="B1" s="181"/>
      <c r="C1" s="181"/>
      <c r="D1" s="181"/>
      <c r="E1" s="182" t="s">
        <v>1</v>
      </c>
      <c r="F1" s="182"/>
      <c r="G1" s="183"/>
      <c r="H1" s="184"/>
      <c r="J1" s="543" t="s">
        <v>289</v>
      </c>
    </row>
    <row r="2" spans="1:10" ht="15.75" customHeight="1" x14ac:dyDescent="0.2">
      <c r="A2" s="185"/>
      <c r="B2" s="617" t="s">
        <v>120</v>
      </c>
      <c r="C2" s="620"/>
      <c r="D2" s="620"/>
      <c r="E2" s="620"/>
      <c r="F2" s="619"/>
      <c r="G2" s="186"/>
      <c r="H2" s="187"/>
    </row>
    <row r="3" spans="1:10" x14ac:dyDescent="0.2">
      <c r="A3" s="185"/>
      <c r="B3" s="188" t="s">
        <v>53</v>
      </c>
      <c r="C3" s="189"/>
      <c r="D3" s="189"/>
      <c r="E3" s="189"/>
      <c r="F3" s="189"/>
      <c r="G3" s="510" t="s">
        <v>59</v>
      </c>
      <c r="H3" s="511" t="s">
        <v>60</v>
      </c>
    </row>
    <row r="4" spans="1:10" x14ac:dyDescent="0.2">
      <c r="A4" s="185"/>
      <c r="B4" s="188" t="s">
        <v>143</v>
      </c>
      <c r="C4" s="189"/>
      <c r="D4" s="189"/>
      <c r="E4" s="189"/>
      <c r="F4" s="189"/>
      <c r="G4" s="186" t="s">
        <v>24</v>
      </c>
      <c r="H4" s="187" t="s">
        <v>61</v>
      </c>
    </row>
    <row r="5" spans="1:10" x14ac:dyDescent="0.2">
      <c r="A5" s="185"/>
      <c r="B5" s="188" t="s">
        <v>54</v>
      </c>
      <c r="C5" s="189"/>
      <c r="D5" s="189"/>
      <c r="E5" s="189"/>
      <c r="F5" s="189"/>
      <c r="G5" s="208" t="s">
        <v>62</v>
      </c>
      <c r="H5" s="187" t="s">
        <v>63</v>
      </c>
    </row>
    <row r="6" spans="1:10" x14ac:dyDescent="0.2">
      <c r="A6" s="185"/>
      <c r="B6" s="188" t="s">
        <v>55</v>
      </c>
      <c r="C6" s="189"/>
      <c r="D6" s="189"/>
      <c r="E6" s="189"/>
      <c r="F6" s="189"/>
      <c r="G6" s="190"/>
      <c r="H6" s="191"/>
    </row>
    <row r="7" spans="1:10" x14ac:dyDescent="0.2">
      <c r="A7" s="185"/>
      <c r="B7" s="188" t="s">
        <v>58</v>
      </c>
      <c r="C7" s="189"/>
      <c r="D7" s="189"/>
      <c r="E7" s="189"/>
      <c r="F7" s="189"/>
      <c r="G7" s="190"/>
      <c r="H7" s="191"/>
    </row>
    <row r="8" spans="1:10" x14ac:dyDescent="0.2">
      <c r="A8" s="185"/>
      <c r="B8" s="188" t="s">
        <v>328</v>
      </c>
      <c r="C8" s="189"/>
      <c r="D8" s="189"/>
      <c r="E8" s="189"/>
      <c r="F8" s="189"/>
      <c r="G8" s="190"/>
      <c r="H8" s="191"/>
    </row>
    <row r="9" spans="1:10" x14ac:dyDescent="0.2">
      <c r="A9" s="185"/>
      <c r="B9" s="188" t="s">
        <v>309</v>
      </c>
      <c r="C9" s="189"/>
      <c r="D9" s="189"/>
      <c r="E9" s="189"/>
      <c r="F9" s="189"/>
      <c r="G9" s="190"/>
      <c r="H9" s="191"/>
    </row>
    <row r="10" spans="1:10" x14ac:dyDescent="0.2">
      <c r="A10" s="185"/>
      <c r="B10" s="188" t="s">
        <v>56</v>
      </c>
      <c r="C10" s="189"/>
      <c r="D10" s="189"/>
      <c r="E10" s="189"/>
      <c r="F10" s="189"/>
      <c r="G10" s="190"/>
      <c r="H10" s="191"/>
    </row>
    <row r="11" spans="1:10" x14ac:dyDescent="0.2">
      <c r="A11" s="185"/>
      <c r="B11" s="188" t="s">
        <v>57</v>
      </c>
      <c r="C11" s="189"/>
      <c r="D11" s="189"/>
      <c r="E11" s="189"/>
      <c r="F11" s="189"/>
      <c r="G11" s="190"/>
      <c r="H11" s="191"/>
    </row>
    <row r="12" spans="1:10" ht="12" customHeight="1" x14ac:dyDescent="0.2">
      <c r="A12" s="192"/>
      <c r="B12" s="193"/>
      <c r="C12" s="194"/>
      <c r="D12" s="194"/>
      <c r="E12" s="195"/>
      <c r="F12" s="195"/>
      <c r="G12" s="196"/>
      <c r="H12" s="197"/>
      <c r="I12" s="10"/>
    </row>
    <row r="13" spans="1:10" s="469" customFormat="1" ht="21.75" customHeight="1" x14ac:dyDescent="0.2">
      <c r="A13" s="466"/>
      <c r="B13" s="466"/>
      <c r="C13" s="466"/>
      <c r="D13" s="466"/>
      <c r="E13" s="466"/>
      <c r="F13" s="466"/>
      <c r="G13" s="467" t="s">
        <v>296</v>
      </c>
      <c r="H13" s="466"/>
    </row>
    <row r="14" spans="1:10" s="469" customFormat="1" ht="21.75" customHeight="1" thickBot="1" x14ac:dyDescent="0.25">
      <c r="A14" s="466"/>
      <c r="B14" s="466"/>
      <c r="C14" s="466"/>
      <c r="D14" s="466"/>
      <c r="E14" s="466"/>
      <c r="F14" s="466"/>
      <c r="G14" s="466"/>
      <c r="H14" s="466"/>
    </row>
    <row r="15" spans="1:10" x14ac:dyDescent="0.2">
      <c r="A15" s="139"/>
      <c r="B15" s="198" t="s">
        <v>322</v>
      </c>
      <c r="C15" s="141">
        <v>26.6</v>
      </c>
      <c r="D15" s="198" t="s">
        <v>183</v>
      </c>
      <c r="E15" s="199">
        <v>24</v>
      </c>
      <c r="F15" s="200" t="s">
        <v>20</v>
      </c>
      <c r="G15" s="142">
        <f t="shared" ref="G15:G20" si="0">+E15*(C15/60)</f>
        <v>10.64</v>
      </c>
      <c r="H15" s="201" t="s">
        <v>66</v>
      </c>
      <c r="I15" s="45"/>
      <c r="J15" s="609" t="s">
        <v>325</v>
      </c>
    </row>
    <row r="16" spans="1:10" ht="25.5" x14ac:dyDescent="0.2">
      <c r="A16" s="143"/>
      <c r="B16" s="209" t="s">
        <v>64</v>
      </c>
      <c r="C16" s="145"/>
      <c r="D16" s="144"/>
      <c r="E16" s="202"/>
      <c r="F16" s="203"/>
      <c r="G16" s="146"/>
      <c r="H16" s="147"/>
      <c r="I16" s="23"/>
      <c r="J16" s="612" t="s">
        <v>326</v>
      </c>
    </row>
    <row r="17" spans="1:9" x14ac:dyDescent="0.2">
      <c r="A17" s="143"/>
      <c r="B17" s="144" t="s">
        <v>65</v>
      </c>
      <c r="C17" s="145">
        <v>6.3</v>
      </c>
      <c r="D17" s="144" t="s">
        <v>183</v>
      </c>
      <c r="E17" s="202">
        <v>7.8</v>
      </c>
      <c r="F17" s="203" t="s">
        <v>20</v>
      </c>
      <c r="G17" s="146">
        <f t="shared" si="0"/>
        <v>0.81899999999999995</v>
      </c>
      <c r="H17" s="147" t="s">
        <v>66</v>
      </c>
      <c r="I17" s="23"/>
    </row>
    <row r="18" spans="1:9" x14ac:dyDescent="0.2">
      <c r="A18" s="143"/>
      <c r="B18" s="144" t="s">
        <v>67</v>
      </c>
      <c r="C18" s="145">
        <v>14</v>
      </c>
      <c r="D18" s="144" t="s">
        <v>183</v>
      </c>
      <c r="E18" s="202">
        <v>38.4</v>
      </c>
      <c r="F18" s="203" t="s">
        <v>20</v>
      </c>
      <c r="G18" s="146">
        <f t="shared" si="0"/>
        <v>8.9599999999999991</v>
      </c>
      <c r="H18" s="147" t="s">
        <v>66</v>
      </c>
      <c r="I18" s="23"/>
    </row>
    <row r="19" spans="1:9" x14ac:dyDescent="0.2">
      <c r="A19" s="143"/>
      <c r="B19" s="144" t="s">
        <v>68</v>
      </c>
      <c r="C19" s="145">
        <v>11.7</v>
      </c>
      <c r="D19" s="144" t="s">
        <v>183</v>
      </c>
      <c r="E19" s="202">
        <v>14.4</v>
      </c>
      <c r="F19" s="203" t="s">
        <v>20</v>
      </c>
      <c r="G19" s="146">
        <f t="shared" si="0"/>
        <v>2.8079999999999998</v>
      </c>
      <c r="H19" s="147" t="s">
        <v>66</v>
      </c>
      <c r="I19" s="23"/>
    </row>
    <row r="20" spans="1:9" x14ac:dyDescent="0.2">
      <c r="A20" s="143"/>
      <c r="B20" s="144" t="s">
        <v>308</v>
      </c>
      <c r="C20" s="145">
        <v>1.4</v>
      </c>
      <c r="D20" s="144" t="s">
        <v>183</v>
      </c>
      <c r="E20" s="202">
        <v>9</v>
      </c>
      <c r="F20" s="151" t="s">
        <v>20</v>
      </c>
      <c r="G20" s="150">
        <f t="shared" si="0"/>
        <v>0.20999999999999996</v>
      </c>
      <c r="H20" s="205" t="s">
        <v>66</v>
      </c>
    </row>
    <row r="21" spans="1:9" s="469" customFormat="1" ht="19.5" customHeight="1" thickBot="1" x14ac:dyDescent="0.25">
      <c r="A21" s="484"/>
      <c r="B21" s="485"/>
      <c r="C21" s="486"/>
      <c r="D21" s="487"/>
      <c r="E21" s="488"/>
      <c r="F21" s="489"/>
      <c r="G21" s="490">
        <f>SUM(G15:G20)</f>
        <v>23.436999999999998</v>
      </c>
      <c r="H21" s="491" t="s">
        <v>66</v>
      </c>
      <c r="I21" s="352"/>
    </row>
    <row r="22" spans="1:9" s="1" customFormat="1" ht="18.75" customHeight="1" x14ac:dyDescent="0.2">
      <c r="A22" s="48"/>
      <c r="B22" s="540" t="s">
        <v>195</v>
      </c>
      <c r="C22" s="49"/>
      <c r="D22" s="49"/>
      <c r="E22" s="50"/>
      <c r="F22" s="51"/>
      <c r="G22" s="359">
        <f>+G21*E23*E24*E25*E26*E27*E28*E29</f>
        <v>23.436999999999998</v>
      </c>
      <c r="H22" s="360" t="s">
        <v>66</v>
      </c>
      <c r="I22" s="273"/>
    </row>
    <row r="23" spans="1:9" x14ac:dyDescent="0.2">
      <c r="A23" s="27"/>
      <c r="B23" s="15" t="s">
        <v>6</v>
      </c>
      <c r="C23" s="13" t="s">
        <v>21</v>
      </c>
      <c r="D23" s="19" t="s">
        <v>4</v>
      </c>
      <c r="E23" s="21">
        <v>1</v>
      </c>
      <c r="F23" s="25"/>
      <c r="G23" s="12"/>
      <c r="H23" s="28"/>
      <c r="I23" s="23"/>
    </row>
    <row r="24" spans="1:9" x14ac:dyDescent="0.2">
      <c r="A24" s="27"/>
      <c r="B24" s="15" t="s">
        <v>7</v>
      </c>
      <c r="C24" s="13" t="s">
        <v>21</v>
      </c>
      <c r="D24" s="19" t="s">
        <v>50</v>
      </c>
      <c r="E24" s="21">
        <v>1</v>
      </c>
      <c r="F24" s="25"/>
      <c r="G24" s="12"/>
      <c r="H24" s="28"/>
      <c r="I24" s="10"/>
    </row>
    <row r="25" spans="1:9" x14ac:dyDescent="0.2">
      <c r="A25" s="27"/>
      <c r="B25" s="15" t="s">
        <v>71</v>
      </c>
      <c r="C25" s="13">
        <v>150</v>
      </c>
      <c r="D25" s="19" t="s">
        <v>69</v>
      </c>
      <c r="E25" s="21">
        <v>1</v>
      </c>
      <c r="F25" s="12"/>
      <c r="G25" s="12"/>
      <c r="H25" s="28"/>
      <c r="I25" s="23"/>
    </row>
    <row r="26" spans="1:9" x14ac:dyDescent="0.2">
      <c r="A26" s="27"/>
      <c r="B26" s="15" t="s">
        <v>13</v>
      </c>
      <c r="C26" s="13" t="s">
        <v>21</v>
      </c>
      <c r="D26" s="19"/>
      <c r="E26" s="21">
        <v>1</v>
      </c>
      <c r="F26" s="25"/>
      <c r="G26" s="12"/>
      <c r="H26" s="28"/>
    </row>
    <row r="27" spans="1:9" x14ac:dyDescent="0.2">
      <c r="A27" s="27"/>
      <c r="B27" s="15" t="s">
        <v>59</v>
      </c>
      <c r="C27" s="13">
        <v>15</v>
      </c>
      <c r="D27" s="19" t="s">
        <v>69</v>
      </c>
      <c r="E27" s="21">
        <v>1</v>
      </c>
      <c r="F27" s="25"/>
      <c r="G27" s="12"/>
      <c r="H27" s="28"/>
    </row>
    <row r="28" spans="1:9" x14ac:dyDescent="0.2">
      <c r="A28" s="27"/>
      <c r="B28" s="15" t="s">
        <v>14</v>
      </c>
      <c r="C28" s="13" t="s">
        <v>21</v>
      </c>
      <c r="D28" s="19"/>
      <c r="E28" s="21">
        <v>1</v>
      </c>
      <c r="F28" s="25"/>
      <c r="G28" s="12"/>
      <c r="H28" s="28"/>
    </row>
    <row r="29" spans="1:9" x14ac:dyDescent="0.2">
      <c r="A29" s="29"/>
      <c r="B29" s="16" t="s">
        <v>70</v>
      </c>
      <c r="C29" s="46">
        <v>1</v>
      </c>
      <c r="D29" s="20" t="s">
        <v>2</v>
      </c>
      <c r="E29" s="22">
        <v>1</v>
      </c>
      <c r="F29" s="14"/>
      <c r="G29" s="14"/>
      <c r="H29" s="30"/>
      <c r="I29" s="23"/>
    </row>
    <row r="30" spans="1:9" s="1" customFormat="1" ht="18" customHeight="1" x14ac:dyDescent="0.2">
      <c r="A30" s="27"/>
      <c r="B30" s="541" t="s">
        <v>9</v>
      </c>
      <c r="C30" s="13"/>
      <c r="D30" s="13"/>
      <c r="E30" s="21"/>
      <c r="F30" s="12"/>
      <c r="G30" s="361">
        <f>+G21*E31*E32*E33*E34*E35*E36*E37</f>
        <v>25.7807</v>
      </c>
      <c r="H30" s="356" t="s">
        <v>66</v>
      </c>
      <c r="I30" s="273"/>
    </row>
    <row r="31" spans="1:9" x14ac:dyDescent="0.2">
      <c r="A31" s="27"/>
      <c r="B31" s="15" t="s">
        <v>6</v>
      </c>
      <c r="C31" s="13" t="s">
        <v>21</v>
      </c>
      <c r="D31" s="19" t="s">
        <v>4</v>
      </c>
      <c r="E31" s="21">
        <v>1</v>
      </c>
      <c r="F31" s="25"/>
      <c r="G31" s="12"/>
      <c r="H31" s="28"/>
      <c r="I31" s="23"/>
    </row>
    <row r="32" spans="1:9" x14ac:dyDescent="0.2">
      <c r="A32" s="27"/>
      <c r="B32" s="15" t="s">
        <v>7</v>
      </c>
      <c r="C32" s="13" t="s">
        <v>21</v>
      </c>
      <c r="D32" s="19" t="s">
        <v>50</v>
      </c>
      <c r="E32" s="21">
        <v>1</v>
      </c>
      <c r="F32" s="25"/>
      <c r="G32" s="12"/>
      <c r="H32" s="28"/>
      <c r="I32" s="10"/>
    </row>
    <row r="33" spans="1:9" x14ac:dyDescent="0.2">
      <c r="A33" s="27"/>
      <c r="B33" s="15" t="s">
        <v>71</v>
      </c>
      <c r="C33" s="13" t="s">
        <v>73</v>
      </c>
      <c r="D33" s="19" t="s">
        <v>69</v>
      </c>
      <c r="E33" s="21">
        <v>1</v>
      </c>
      <c r="F33" s="12"/>
      <c r="G33" s="12"/>
      <c r="H33" s="28"/>
      <c r="I33" s="23"/>
    </row>
    <row r="34" spans="1:9" x14ac:dyDescent="0.2">
      <c r="A34" s="27"/>
      <c r="B34" s="15" t="s">
        <v>13</v>
      </c>
      <c r="C34" s="13" t="s">
        <v>21</v>
      </c>
      <c r="D34" s="19"/>
      <c r="E34" s="21">
        <v>1</v>
      </c>
      <c r="F34" s="25"/>
      <c r="G34" s="12"/>
      <c r="H34" s="28"/>
    </row>
    <row r="35" spans="1:9" x14ac:dyDescent="0.2">
      <c r="A35" s="27"/>
      <c r="B35" s="15" t="s">
        <v>59</v>
      </c>
      <c r="C35" s="13" t="s">
        <v>140</v>
      </c>
      <c r="D35" s="19" t="s">
        <v>69</v>
      </c>
      <c r="E35" s="21">
        <v>1</v>
      </c>
      <c r="F35" s="25"/>
      <c r="G35" s="12"/>
      <c r="H35" s="28"/>
    </row>
    <row r="36" spans="1:9" x14ac:dyDescent="0.2">
      <c r="A36" s="27"/>
      <c r="B36" s="15" t="s">
        <v>14</v>
      </c>
      <c r="C36" s="13" t="s">
        <v>21</v>
      </c>
      <c r="D36" s="19"/>
      <c r="E36" s="21">
        <v>1</v>
      </c>
      <c r="F36" s="25"/>
      <c r="G36" s="12"/>
      <c r="H36" s="28"/>
    </row>
    <row r="37" spans="1:9" x14ac:dyDescent="0.2">
      <c r="A37" s="29"/>
      <c r="B37" s="16" t="s">
        <v>70</v>
      </c>
      <c r="C37" s="46" t="s">
        <v>72</v>
      </c>
      <c r="D37" s="20" t="s">
        <v>2</v>
      </c>
      <c r="E37" s="22">
        <v>1.1000000000000001</v>
      </c>
      <c r="F37" s="14"/>
      <c r="G37" s="14"/>
      <c r="H37" s="30"/>
      <c r="I37" s="23"/>
    </row>
    <row r="38" spans="1:9" ht="18.75" customHeight="1" x14ac:dyDescent="0.2">
      <c r="A38" s="31"/>
      <c r="B38" s="108" t="s">
        <v>0</v>
      </c>
      <c r="C38" s="38"/>
      <c r="D38" s="38"/>
      <c r="E38" s="21"/>
      <c r="F38" s="5"/>
      <c r="G38" s="355">
        <f>+G21*E39*E40*E41*E42*E43*E44*E45</f>
        <v>36.561720000000001</v>
      </c>
      <c r="H38" s="356" t="s">
        <v>66</v>
      </c>
      <c r="I38" s="273"/>
    </row>
    <row r="39" spans="1:9" x14ac:dyDescent="0.2">
      <c r="A39" s="27"/>
      <c r="B39" s="15" t="s">
        <v>6</v>
      </c>
      <c r="C39" s="13" t="s">
        <v>21</v>
      </c>
      <c r="D39" s="19" t="s">
        <v>4</v>
      </c>
      <c r="E39" s="21">
        <v>1</v>
      </c>
      <c r="F39" s="25"/>
      <c r="G39" s="12"/>
      <c r="H39" s="28"/>
      <c r="I39" s="10"/>
    </row>
    <row r="40" spans="1:9" x14ac:dyDescent="0.2">
      <c r="A40" s="27"/>
      <c r="B40" s="15" t="s">
        <v>7</v>
      </c>
      <c r="C40" s="13" t="s">
        <v>21</v>
      </c>
      <c r="D40" s="19" t="s">
        <v>50</v>
      </c>
      <c r="E40" s="21">
        <v>1</v>
      </c>
      <c r="F40" s="25"/>
      <c r="G40" s="12"/>
      <c r="H40" s="28"/>
      <c r="I40" s="23"/>
    </row>
    <row r="41" spans="1:9" x14ac:dyDescent="0.2">
      <c r="A41" s="27"/>
      <c r="B41" s="15" t="s">
        <v>71</v>
      </c>
      <c r="C41" s="13" t="s">
        <v>18</v>
      </c>
      <c r="D41" s="19" t="s">
        <v>69</v>
      </c>
      <c r="E41" s="21">
        <v>1.2</v>
      </c>
      <c r="F41" s="12"/>
      <c r="G41" s="12"/>
      <c r="H41" s="28"/>
      <c r="I41" s="23"/>
    </row>
    <row r="42" spans="1:9" x14ac:dyDescent="0.2">
      <c r="A42" s="27"/>
      <c r="B42" s="15" t="s">
        <v>13</v>
      </c>
      <c r="C42" s="13" t="s">
        <v>21</v>
      </c>
      <c r="D42" s="19"/>
      <c r="E42" s="21">
        <v>1</v>
      </c>
      <c r="F42" s="25"/>
      <c r="G42" s="12"/>
      <c r="H42" s="28"/>
      <c r="I42" s="24"/>
    </row>
    <row r="43" spans="1:9" x14ac:dyDescent="0.2">
      <c r="A43" s="27"/>
      <c r="B43" s="15" t="s">
        <v>59</v>
      </c>
      <c r="C43" s="13" t="s">
        <v>139</v>
      </c>
      <c r="D43" s="19" t="s">
        <v>69</v>
      </c>
      <c r="E43" s="21">
        <v>1</v>
      </c>
      <c r="F43" s="25"/>
      <c r="G43" s="12"/>
      <c r="H43" s="28"/>
      <c r="I43" s="23"/>
    </row>
    <row r="44" spans="1:9" x14ac:dyDescent="0.2">
      <c r="A44" s="27"/>
      <c r="B44" s="15" t="s">
        <v>14</v>
      </c>
      <c r="C44" s="13" t="s">
        <v>21</v>
      </c>
      <c r="D44" s="19"/>
      <c r="E44" s="21">
        <v>1</v>
      </c>
      <c r="F44" s="25"/>
      <c r="G44" s="12"/>
      <c r="H44" s="28"/>
    </row>
    <row r="45" spans="1:9" x14ac:dyDescent="0.2">
      <c r="A45" s="29"/>
      <c r="B45" s="16" t="s">
        <v>70</v>
      </c>
      <c r="C45" s="46" t="s">
        <v>40</v>
      </c>
      <c r="D45" s="20" t="s">
        <v>2</v>
      </c>
      <c r="E45" s="22">
        <v>1.3</v>
      </c>
      <c r="F45" s="26"/>
      <c r="G45" s="14"/>
      <c r="H45" s="30"/>
    </row>
    <row r="46" spans="1:9" ht="18.75" customHeight="1" x14ac:dyDescent="0.2">
      <c r="A46" s="32"/>
      <c r="B46" s="542" t="s">
        <v>5</v>
      </c>
      <c r="C46" s="13"/>
      <c r="D46" s="13"/>
      <c r="E46" s="21"/>
      <c r="F46" s="5"/>
      <c r="G46" s="355">
        <f>+G21*E47*E48*E49*E50*E51*E52*E53</f>
        <v>47.530236000000002</v>
      </c>
      <c r="H46" s="356" t="s">
        <v>66</v>
      </c>
      <c r="I46" s="273"/>
    </row>
    <row r="47" spans="1:9" x14ac:dyDescent="0.2">
      <c r="A47" s="27"/>
      <c r="B47" s="15" t="s">
        <v>6</v>
      </c>
      <c r="C47" s="13" t="s">
        <v>21</v>
      </c>
      <c r="D47" s="19" t="s">
        <v>4</v>
      </c>
      <c r="E47" s="21">
        <v>1</v>
      </c>
      <c r="F47" s="25"/>
      <c r="G47" s="12"/>
      <c r="H47" s="28"/>
      <c r="I47" s="23"/>
    </row>
    <row r="48" spans="1:9" x14ac:dyDescent="0.2">
      <c r="A48" s="27"/>
      <c r="B48" s="15" t="s">
        <v>7</v>
      </c>
      <c r="C48" s="13" t="s">
        <v>21</v>
      </c>
      <c r="D48" s="19" t="s">
        <v>50</v>
      </c>
      <c r="E48" s="21">
        <v>1</v>
      </c>
      <c r="F48" s="25"/>
      <c r="G48" s="12"/>
      <c r="H48" s="28"/>
    </row>
    <row r="49" spans="1:15" x14ac:dyDescent="0.2">
      <c r="A49" s="27"/>
      <c r="B49" s="15" t="s">
        <v>71</v>
      </c>
      <c r="C49" s="13" t="s">
        <v>18</v>
      </c>
      <c r="D49" s="19" t="s">
        <v>69</v>
      </c>
      <c r="E49" s="21">
        <v>1.2</v>
      </c>
      <c r="F49" s="12"/>
      <c r="G49" s="12"/>
      <c r="H49" s="28"/>
      <c r="I49" s="23"/>
    </row>
    <row r="50" spans="1:15" x14ac:dyDescent="0.2">
      <c r="A50" s="27"/>
      <c r="B50" s="15" t="s">
        <v>13</v>
      </c>
      <c r="C50" s="13" t="s">
        <v>21</v>
      </c>
      <c r="D50" s="19"/>
      <c r="E50" s="21">
        <v>1</v>
      </c>
      <c r="F50" s="25"/>
      <c r="G50" s="12"/>
      <c r="H50" s="28"/>
    </row>
    <row r="51" spans="1:15" x14ac:dyDescent="0.2">
      <c r="A51" s="27"/>
      <c r="B51" s="15" t="s">
        <v>59</v>
      </c>
      <c r="C51" s="13" t="s">
        <v>208</v>
      </c>
      <c r="D51" s="19" t="s">
        <v>69</v>
      </c>
      <c r="E51" s="21">
        <v>1.3</v>
      </c>
      <c r="F51" s="25"/>
      <c r="G51" s="12"/>
      <c r="H51" s="28"/>
    </row>
    <row r="52" spans="1:15" x14ac:dyDescent="0.2">
      <c r="A52" s="27"/>
      <c r="B52" s="15" t="s">
        <v>14</v>
      </c>
      <c r="C52" s="13" t="s">
        <v>21</v>
      </c>
      <c r="D52" s="19"/>
      <c r="E52" s="21">
        <v>1</v>
      </c>
      <c r="F52" s="25"/>
      <c r="G52" s="12"/>
      <c r="H52" s="28"/>
    </row>
    <row r="53" spans="1:15" ht="13.5" thickBot="1" x14ac:dyDescent="0.25">
      <c r="A53" s="33"/>
      <c r="B53" s="34" t="s">
        <v>70</v>
      </c>
      <c r="C53" s="47" t="s">
        <v>141</v>
      </c>
      <c r="D53" s="44" t="s">
        <v>2</v>
      </c>
      <c r="E53" s="35">
        <v>1.3</v>
      </c>
      <c r="F53" s="40"/>
      <c r="G53" s="36"/>
      <c r="H53" s="37"/>
      <c r="I53" s="23"/>
    </row>
    <row r="56" spans="1:15" x14ac:dyDescent="0.2">
      <c r="A56" s="394"/>
      <c r="B56" s="395" t="s">
        <v>248</v>
      </c>
      <c r="C56" s="394"/>
      <c r="D56" s="394"/>
      <c r="E56" s="394"/>
      <c r="F56" s="394"/>
      <c r="G56" s="394"/>
      <c r="H56" s="394"/>
    </row>
    <row r="57" spans="1:15" x14ac:dyDescent="0.2">
      <c r="A57" s="396"/>
      <c r="B57" s="397" t="s">
        <v>252</v>
      </c>
      <c r="C57" s="396"/>
      <c r="D57" s="396"/>
      <c r="E57" s="396"/>
      <c r="F57" s="396"/>
      <c r="G57" s="396"/>
      <c r="H57" s="396"/>
    </row>
    <row r="59" spans="1:15" s="79" customFormat="1" x14ac:dyDescent="0.2">
      <c r="A59" s="398"/>
      <c r="B59" s="399"/>
      <c r="C59" s="399"/>
      <c r="D59" s="399"/>
      <c r="E59" s="399"/>
      <c r="F59" s="399"/>
      <c r="G59" s="399"/>
      <c r="H59" s="399"/>
      <c r="I59" s="399"/>
      <c r="J59" s="399"/>
      <c r="K59" s="399"/>
      <c r="L59" s="399"/>
      <c r="M59" s="399"/>
      <c r="N59" s="399"/>
      <c r="O59" s="399"/>
    </row>
    <row r="60" spans="1:15" s="79" customFormat="1" x14ac:dyDescent="0.2">
      <c r="A60" s="400" t="s">
        <v>268</v>
      </c>
      <c r="B60"/>
      <c r="C60"/>
      <c r="D60"/>
      <c r="E60"/>
      <c r="F60"/>
      <c r="G60"/>
      <c r="H60"/>
      <c r="I60"/>
      <c r="J60"/>
      <c r="K60"/>
      <c r="L60"/>
      <c r="M60"/>
      <c r="N60" s="400"/>
      <c r="O60" s="403" t="s">
        <v>329</v>
      </c>
    </row>
  </sheetData>
  <sheetProtection sheet="1" objects="1" scenarios="1" selectLockedCells="1"/>
  <customSheetViews>
    <customSheetView guid="{65EF9215-EE98-4BC7-92F8-80F4834EAD5F}" scale="90" showGridLines="0" showRowCol="0" fitToPage="1">
      <selection activeCell="L44" sqref="L44"/>
      <pageMargins left="0.70866141732283472" right="0.70866141732283472" top="0.78740157480314965" bottom="0.78740157480314965" header="0.31496062992125984" footer="0.31496062992125984"/>
      <pageSetup paperSize="9" scale="74" orientation="landscape" r:id="rId1"/>
    </customSheetView>
    <customSheetView guid="{A22E7959-72C9-4118-8518-4EEC3C21A68F}" scale="90" showGridLines="0" showRowCol="0" fitToPage="1">
      <selection activeCell="L44" sqref="L44"/>
      <pageMargins left="0.70866141732283472" right="0.70866141732283472" top="0.78740157480314965" bottom="0.78740157480314965" header="0.31496062992125984" footer="0.31496062992125984"/>
      <pageSetup paperSize="9" scale="74" orientation="landscape" r:id="rId2"/>
    </customSheetView>
  </customSheetViews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74"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8">
    <tabColor rgb="FFFFFF00"/>
  </sheetPr>
  <dimension ref="A1:N34"/>
  <sheetViews>
    <sheetView showGridLines="0" showRowColHeaders="0" zoomScaleNormal="100" workbookViewId="0">
      <selection activeCell="A25" sqref="A25"/>
    </sheetView>
  </sheetViews>
  <sheetFormatPr baseColWidth="10" defaultRowHeight="12.75" x14ac:dyDescent="0.2"/>
  <cols>
    <col min="1" max="1" width="22.28515625" customWidth="1"/>
    <col min="2" max="5" width="20.140625" customWidth="1"/>
    <col min="6" max="7" width="6.28515625" customWidth="1"/>
  </cols>
  <sheetData>
    <row r="1" spans="1:7" x14ac:dyDescent="0.2">
      <c r="A1" s="180" t="s">
        <v>103</v>
      </c>
      <c r="B1" s="350"/>
      <c r="C1" s="181"/>
      <c r="D1" s="181"/>
      <c r="E1" s="181"/>
      <c r="F1" s="182" t="s">
        <v>1</v>
      </c>
      <c r="G1" s="226"/>
    </row>
    <row r="2" spans="1:7" x14ac:dyDescent="0.2">
      <c r="A2" s="185"/>
      <c r="B2" s="189"/>
      <c r="C2" s="189"/>
      <c r="D2" s="189"/>
      <c r="E2" s="189"/>
      <c r="F2" s="189"/>
      <c r="G2" s="229"/>
    </row>
    <row r="3" spans="1:7" x14ac:dyDescent="0.2">
      <c r="A3" s="351" t="s">
        <v>94</v>
      </c>
      <c r="B3" s="621" t="s">
        <v>233</v>
      </c>
      <c r="C3" s="622"/>
      <c r="D3" s="622"/>
      <c r="E3" s="622"/>
      <c r="F3" s="622"/>
      <c r="G3" s="623"/>
    </row>
    <row r="4" spans="1:7" x14ac:dyDescent="0.2">
      <c r="A4" s="185"/>
      <c r="B4" s="622"/>
      <c r="C4" s="622"/>
      <c r="D4" s="622"/>
      <c r="E4" s="622"/>
      <c r="F4" s="622"/>
      <c r="G4" s="623"/>
    </row>
    <row r="5" spans="1:7" x14ac:dyDescent="0.2">
      <c r="A5" s="351"/>
      <c r="B5" s="144" t="s">
        <v>234</v>
      </c>
      <c r="C5" s="284"/>
      <c r="D5" s="189"/>
      <c r="E5" s="189"/>
      <c r="F5" s="349"/>
      <c r="G5" s="229"/>
    </row>
    <row r="6" spans="1:7" x14ac:dyDescent="0.2">
      <c r="A6" s="192"/>
      <c r="B6" s="148"/>
      <c r="C6" s="233"/>
      <c r="D6" s="194"/>
      <c r="E6" s="194"/>
      <c r="F6" s="195"/>
      <c r="G6" s="234"/>
    </row>
    <row r="7" spans="1:7" x14ac:dyDescent="0.2">
      <c r="A7" s="2"/>
      <c r="B7" s="2"/>
      <c r="C7" s="2"/>
      <c r="D7" s="2"/>
      <c r="E7" s="2"/>
      <c r="F7" s="2"/>
      <c r="G7" s="2"/>
    </row>
    <row r="8" spans="1:7" ht="13.5" thickBot="1" x14ac:dyDescent="0.25">
      <c r="A8" s="2"/>
      <c r="B8" s="2"/>
      <c r="C8" s="2"/>
      <c r="D8" s="2"/>
      <c r="E8" s="2"/>
      <c r="F8" s="2"/>
      <c r="G8" s="2"/>
    </row>
    <row r="9" spans="1:7" ht="28.5" customHeight="1" x14ac:dyDescent="0.2">
      <c r="A9" s="235" t="s">
        <v>94</v>
      </c>
      <c r="B9" s="624" t="s">
        <v>102</v>
      </c>
      <c r="C9" s="625"/>
      <c r="D9" s="625"/>
      <c r="E9" s="625"/>
      <c r="F9" s="625"/>
      <c r="G9" s="236" t="s">
        <v>105</v>
      </c>
    </row>
    <row r="10" spans="1:7" x14ac:dyDescent="0.2">
      <c r="A10" s="64"/>
      <c r="B10" s="535" t="s">
        <v>195</v>
      </c>
      <c r="C10" s="536" t="s">
        <v>9</v>
      </c>
      <c r="D10" s="537" t="s">
        <v>0</v>
      </c>
      <c r="E10" s="538" t="s">
        <v>5</v>
      </c>
      <c r="F10" s="63"/>
      <c r="G10" s="65"/>
    </row>
    <row r="11" spans="1:7" x14ac:dyDescent="0.2">
      <c r="A11" s="54" t="str">
        <f>+'411'!B29</f>
        <v>Hangneigung</v>
      </c>
      <c r="B11" s="60" t="str">
        <f>+'411'!C21</f>
        <v xml:space="preserve"> -</v>
      </c>
      <c r="C11" s="60" t="str">
        <f>+'411'!C29</f>
        <v xml:space="preserve"> -</v>
      </c>
      <c r="D11" s="11" t="str">
        <f>+'411'!C37</f>
        <v xml:space="preserve"> -</v>
      </c>
      <c r="E11" s="60" t="str">
        <f>+'411'!C45</f>
        <v>ab 55</v>
      </c>
      <c r="F11" s="19" t="str">
        <f>+'411'!D29</f>
        <v>%</v>
      </c>
      <c r="G11" s="28"/>
    </row>
    <row r="12" spans="1:7" x14ac:dyDescent="0.2">
      <c r="A12" s="54" t="str">
        <f>+'411'!B30</f>
        <v>Parzellengröße</v>
      </c>
      <c r="B12" s="60" t="str">
        <f>+'411'!C22</f>
        <v xml:space="preserve"> -</v>
      </c>
      <c r="C12" s="60" t="str">
        <f>+'411'!C30</f>
        <v xml:space="preserve"> -</v>
      </c>
      <c r="D12" s="11" t="str">
        <f>+'411'!C38</f>
        <v xml:space="preserve"> -</v>
      </c>
      <c r="E12" s="60" t="str">
        <f>+'411'!C46</f>
        <v xml:space="preserve"> -</v>
      </c>
      <c r="F12" s="19" t="str">
        <f>+'411'!D30</f>
        <v>m²</v>
      </c>
      <c r="G12" s="28"/>
    </row>
    <row r="13" spans="1:7" x14ac:dyDescent="0.2">
      <c r="A13" s="54" t="str">
        <f>+'411'!B31</f>
        <v>Entnahmemenge</v>
      </c>
      <c r="B13" s="60" t="str">
        <f>+'411'!C23</f>
        <v>bis 25</v>
      </c>
      <c r="C13" s="60" t="str">
        <f>+'411'!C31</f>
        <v>bis 25</v>
      </c>
      <c r="D13" s="11" t="str">
        <f>+'411'!C39</f>
        <v>25 bis 50</v>
      </c>
      <c r="E13" s="60" t="str">
        <f>+'411'!C47</f>
        <v>50-100</v>
      </c>
      <c r="F13" s="19" t="str">
        <f>+'411'!D31</f>
        <v>%</v>
      </c>
      <c r="G13" s="28"/>
    </row>
    <row r="14" spans="1:7" x14ac:dyDescent="0.2">
      <c r="A14" s="54" t="str">
        <f>+'411'!B32</f>
        <v>Bodengruppe</v>
      </c>
      <c r="B14" s="60" t="str">
        <f>+'411'!C24</f>
        <v xml:space="preserve"> -</v>
      </c>
      <c r="C14" s="60" t="str">
        <f>+'411'!C32</f>
        <v xml:space="preserve"> -</v>
      </c>
      <c r="D14" s="11" t="str">
        <f>+'411'!C40</f>
        <v xml:space="preserve"> -</v>
      </c>
      <c r="E14" s="60" t="str">
        <f>+'411'!C48</f>
        <v xml:space="preserve"> -</v>
      </c>
      <c r="F14" s="19"/>
      <c r="G14" s="28"/>
    </row>
    <row r="15" spans="1:7" x14ac:dyDescent="0.2">
      <c r="A15" s="54" t="str">
        <f>+'411'!B33</f>
        <v>Gehölzdichte</v>
      </c>
      <c r="B15" s="60">
        <f>+'411'!C25</f>
        <v>0.8</v>
      </c>
      <c r="C15" s="60">
        <f>+'411'!C33</f>
        <v>1</v>
      </c>
      <c r="D15" s="11">
        <f>+'411'!C41</f>
        <v>1</v>
      </c>
      <c r="E15" s="60">
        <f>+'411'!C49</f>
        <v>1</v>
      </c>
      <c r="F15" s="19" t="str">
        <f>+'411'!D33</f>
        <v>St./m²</v>
      </c>
      <c r="G15" s="28"/>
    </row>
    <row r="16" spans="1:7" ht="25.5" x14ac:dyDescent="0.2">
      <c r="A16" s="260" t="str">
        <f>+'411'!B34</f>
        <v>Gehölzzusammensetzung</v>
      </c>
      <c r="B16" s="60" t="str">
        <f>+'411'!C26</f>
        <v xml:space="preserve"> -</v>
      </c>
      <c r="C16" s="259" t="str">
        <f>+'411'!C34</f>
        <v>dornige Sträucher &lt;10%</v>
      </c>
      <c r="D16" s="259" t="str">
        <f>+'411'!C42</f>
        <v>dornige Sträucher 10-35%</v>
      </c>
      <c r="E16" s="259" t="str">
        <f>+'411'!C50</f>
        <v>dornige Sträucher &gt; 35%</v>
      </c>
      <c r="F16" s="19"/>
      <c r="G16" s="28"/>
    </row>
    <row r="17" spans="1:14" x14ac:dyDescent="0.2">
      <c r="A17" s="55" t="str">
        <f>+'411'!B35</f>
        <v>Transport Schnittgut</v>
      </c>
      <c r="B17" s="61" t="str">
        <f>+'411'!C27</f>
        <v>5 bis 10</v>
      </c>
      <c r="C17" s="61" t="str">
        <f>+'411'!C35</f>
        <v>5 bis 10</v>
      </c>
      <c r="D17" s="56" t="str">
        <f>+'411'!C43</f>
        <v>5 bis 10</v>
      </c>
      <c r="E17" s="61" t="str">
        <f>+'411'!C51</f>
        <v>5 bis 10</v>
      </c>
      <c r="F17" s="116" t="str">
        <f>+'411'!D35</f>
        <v>m</v>
      </c>
      <c r="G17" s="30"/>
    </row>
    <row r="18" spans="1:14" s="469" customFormat="1" ht="17.25" customHeight="1" thickBot="1" x14ac:dyDescent="0.25">
      <c r="A18" s="552" t="s">
        <v>101</v>
      </c>
      <c r="B18" s="553">
        <f>+'411'!G20</f>
        <v>2.7454000000000001</v>
      </c>
      <c r="C18" s="553">
        <f>+'411'!G28</f>
        <v>3.4317500000000001</v>
      </c>
      <c r="D18" s="553">
        <f>+'411'!G36</f>
        <v>10.037868749999999</v>
      </c>
      <c r="E18" s="553">
        <f>+'411'!G44</f>
        <v>20.075737499999999</v>
      </c>
      <c r="F18" s="553"/>
      <c r="G18" s="554"/>
    </row>
    <row r="20" spans="1:14" ht="13.5" thickBot="1" x14ac:dyDescent="0.25"/>
    <row r="21" spans="1:14" x14ac:dyDescent="0.2">
      <c r="A21" s="69" t="s">
        <v>101</v>
      </c>
      <c r="B21" s="287" t="s">
        <v>195</v>
      </c>
      <c r="C21" s="287" t="s">
        <v>9</v>
      </c>
      <c r="D21" s="288" t="s">
        <v>0</v>
      </c>
      <c r="E21" s="288" t="s">
        <v>5</v>
      </c>
      <c r="F21" s="72"/>
      <c r="G21" s="73"/>
    </row>
    <row r="22" spans="1:14" ht="13.5" thickBot="1" x14ac:dyDescent="0.25">
      <c r="A22" s="74" t="s">
        <v>104</v>
      </c>
      <c r="B22" s="290">
        <f>+B18</f>
        <v>2.7454000000000001</v>
      </c>
      <c r="C22" s="290">
        <f>+C18</f>
        <v>3.4317500000000001</v>
      </c>
      <c r="D22" s="290">
        <f>+D18</f>
        <v>10.037868749999999</v>
      </c>
      <c r="E22" s="290">
        <f>+E18</f>
        <v>20.075737499999999</v>
      </c>
      <c r="F22" s="75"/>
      <c r="G22" s="76"/>
    </row>
    <row r="23" spans="1:14" ht="13.5" thickBot="1" x14ac:dyDescent="0.25">
      <c r="A23" s="23"/>
      <c r="B23" s="118"/>
      <c r="C23" s="307"/>
      <c r="D23" s="307"/>
      <c r="E23" s="307"/>
    </row>
    <row r="24" spans="1:14" ht="26.25" thickBot="1" x14ac:dyDescent="0.25">
      <c r="A24" s="286" t="s">
        <v>246</v>
      </c>
      <c r="B24" s="287" t="s">
        <v>212</v>
      </c>
      <c r="C24" s="287" t="s">
        <v>213</v>
      </c>
      <c r="D24" s="288" t="s">
        <v>214</v>
      </c>
      <c r="E24" s="288" t="s">
        <v>215</v>
      </c>
      <c r="F24" s="289"/>
      <c r="G24" s="73"/>
    </row>
    <row r="25" spans="1:14" ht="13.5" thickBot="1" x14ac:dyDescent="0.25">
      <c r="A25" s="588">
        <v>100</v>
      </c>
      <c r="B25" s="308">
        <f>+A25*B22</f>
        <v>274.54000000000002</v>
      </c>
      <c r="C25" s="308">
        <f>+C22*A25</f>
        <v>343.17500000000001</v>
      </c>
      <c r="D25" s="309">
        <f>+D22*A25</f>
        <v>1003.7868749999999</v>
      </c>
      <c r="E25" s="308">
        <f>+E22*A25</f>
        <v>2007.5737499999998</v>
      </c>
      <c r="F25" s="291"/>
      <c r="G25" s="76"/>
    </row>
    <row r="27" spans="1:14" x14ac:dyDescent="0.2">
      <c r="H27" s="1"/>
      <c r="I27" s="1"/>
      <c r="J27" s="1"/>
      <c r="K27" s="1"/>
      <c r="L27" s="1"/>
      <c r="M27" s="1"/>
      <c r="N27" s="1"/>
    </row>
    <row r="28" spans="1:14" x14ac:dyDescent="0.2">
      <c r="A28" s="398"/>
      <c r="B28" s="399"/>
      <c r="C28" s="399"/>
      <c r="D28" s="399"/>
      <c r="E28" s="399"/>
      <c r="F28" s="399"/>
      <c r="G28" s="399"/>
      <c r="H28" s="1"/>
      <c r="I28" s="1"/>
      <c r="J28" s="1"/>
      <c r="K28" s="1"/>
      <c r="L28" s="1"/>
      <c r="M28" s="1"/>
      <c r="N28" s="1"/>
    </row>
    <row r="29" spans="1:14" ht="17.25" customHeight="1" x14ac:dyDescent="0.2">
      <c r="A29" s="400" t="s">
        <v>268</v>
      </c>
      <c r="G29" s="403" t="s">
        <v>329</v>
      </c>
      <c r="H29" s="1"/>
      <c r="I29" s="1"/>
      <c r="J29" s="1"/>
      <c r="K29" s="1"/>
      <c r="L29" s="1"/>
      <c r="M29" s="1"/>
      <c r="N29" s="573"/>
    </row>
    <row r="34" ht="11.25" customHeight="1" x14ac:dyDescent="0.2"/>
  </sheetData>
  <sheetProtection sheet="1" objects="1" scenarios="1" selectLockedCells="1"/>
  <customSheetViews>
    <customSheetView guid="{65EF9215-EE98-4BC7-92F8-80F4834EAD5F}" showGridLines="0" showRowCol="0">
      <selection activeCell="A25" sqref="A25"/>
      <pageMargins left="0.7" right="0.7" top="0.78740157499999996" bottom="0.78740157499999996" header="0.3" footer="0.3"/>
      <pageSetup paperSize="9" orientation="landscape" r:id="rId1"/>
    </customSheetView>
    <customSheetView guid="{A22E7959-72C9-4118-8518-4EEC3C21A68F}" showGridLines="0" showRowCol="0">
      <selection activeCell="A25" sqref="A25"/>
      <pageMargins left="0.7" right="0.7" top="0.78740157499999996" bottom="0.78740157499999996" header="0.3" footer="0.3"/>
      <pageSetup paperSize="9" orientation="landscape" r:id="rId2"/>
    </customSheetView>
  </customSheetViews>
  <mergeCells count="2">
    <mergeCell ref="B3:G4"/>
    <mergeCell ref="B9:F9"/>
  </mergeCells>
  <pageMargins left="0.7" right="0.7" top="0.78740157499999996" bottom="0.78740157499999996" header="0.3" footer="0.3"/>
  <pageSetup paperSize="9" orientation="landscape" r:id="rId3"/>
  <ignoredErrors>
    <ignoredError sqref="G9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9">
    <tabColor rgb="FFFFFF00"/>
  </sheetPr>
  <dimension ref="A1:N70"/>
  <sheetViews>
    <sheetView showGridLines="0" showRowColHeaders="0" workbookViewId="0">
      <selection activeCell="B60" sqref="B60"/>
    </sheetView>
  </sheetViews>
  <sheetFormatPr baseColWidth="10" defaultRowHeight="12.75" x14ac:dyDescent="0.2"/>
  <cols>
    <col min="1" max="1" width="22.28515625" customWidth="1"/>
    <col min="2" max="5" width="20.140625" customWidth="1"/>
    <col min="6" max="6" width="12" customWidth="1"/>
    <col min="7" max="7" width="5.140625" customWidth="1"/>
  </cols>
  <sheetData>
    <row r="1" spans="1:8" x14ac:dyDescent="0.2">
      <c r="A1" s="223" t="s">
        <v>144</v>
      </c>
      <c r="B1" s="285"/>
      <c r="C1" s="224"/>
      <c r="D1" s="224"/>
      <c r="E1" s="224"/>
      <c r="F1" s="225" t="s">
        <v>1</v>
      </c>
      <c r="G1" s="226"/>
    </row>
    <row r="2" spans="1:8" x14ac:dyDescent="0.2">
      <c r="A2" s="227"/>
      <c r="B2" s="189"/>
      <c r="C2" s="228"/>
      <c r="D2" s="228"/>
      <c r="E2" s="228"/>
      <c r="F2" s="228"/>
      <c r="G2" s="229"/>
    </row>
    <row r="3" spans="1:8" x14ac:dyDescent="0.2">
      <c r="A3" s="230" t="s">
        <v>94</v>
      </c>
      <c r="B3" s="237" t="s">
        <v>107</v>
      </c>
      <c r="C3" s="237"/>
      <c r="D3" s="228"/>
      <c r="E3" s="228"/>
      <c r="F3" s="238"/>
      <c r="G3" s="229"/>
      <c r="H3" s="23"/>
    </row>
    <row r="4" spans="1:8" x14ac:dyDescent="0.2">
      <c r="A4" s="185"/>
      <c r="B4" s="188" t="s">
        <v>95</v>
      </c>
      <c r="C4" s="188"/>
      <c r="D4" s="189"/>
      <c r="E4" s="189"/>
      <c r="F4" s="189"/>
      <c r="G4" s="231"/>
    </row>
    <row r="5" spans="1:8" x14ac:dyDescent="0.2">
      <c r="A5" s="230" t="s">
        <v>96</v>
      </c>
      <c r="B5" s="239" t="s">
        <v>98</v>
      </c>
      <c r="C5" s="239"/>
      <c r="D5" s="228"/>
      <c r="E5" s="228"/>
      <c r="F5" s="238"/>
      <c r="G5" s="229"/>
    </row>
    <row r="6" spans="1:8" x14ac:dyDescent="0.2">
      <c r="A6" s="230"/>
      <c r="B6" s="144" t="s">
        <v>113</v>
      </c>
      <c r="C6" s="144"/>
      <c r="D6" s="228"/>
      <c r="E6" s="228"/>
      <c r="F6" s="238"/>
      <c r="G6" s="229"/>
    </row>
    <row r="7" spans="1:8" x14ac:dyDescent="0.2">
      <c r="A7" s="230" t="s">
        <v>97</v>
      </c>
      <c r="B7" s="240" t="s">
        <v>120</v>
      </c>
      <c r="C7" s="240"/>
      <c r="D7" s="228"/>
      <c r="E7" s="228"/>
      <c r="F7" s="238"/>
      <c r="G7" s="229"/>
    </row>
    <row r="8" spans="1:8" x14ac:dyDescent="0.2">
      <c r="A8" s="230"/>
      <c r="B8" s="241" t="s">
        <v>118</v>
      </c>
      <c r="C8" s="241"/>
      <c r="D8" s="228"/>
      <c r="E8" s="228"/>
      <c r="F8" s="238"/>
      <c r="G8" s="229"/>
    </row>
    <row r="9" spans="1:8" x14ac:dyDescent="0.2">
      <c r="A9" s="232"/>
      <c r="B9" s="149"/>
      <c r="C9" s="233"/>
      <c r="D9" s="194"/>
      <c r="E9" s="194"/>
      <c r="F9" s="195"/>
      <c r="G9" s="234"/>
    </row>
    <row r="10" spans="1:8" x14ac:dyDescent="0.2">
      <c r="A10" s="2"/>
      <c r="B10" s="2"/>
      <c r="C10" s="2"/>
      <c r="D10" s="2"/>
      <c r="E10" s="2"/>
      <c r="F10" s="2"/>
      <c r="G10" s="2"/>
    </row>
    <row r="11" spans="1:8" ht="13.5" thickBot="1" x14ac:dyDescent="0.25">
      <c r="A11" s="2"/>
      <c r="B11" s="2"/>
      <c r="C11" s="2"/>
      <c r="D11" s="2"/>
      <c r="E11" s="2"/>
      <c r="F11" s="2"/>
      <c r="G11" s="2"/>
    </row>
    <row r="12" spans="1:8" x14ac:dyDescent="0.2">
      <c r="A12" s="242" t="s">
        <v>94</v>
      </c>
      <c r="B12" s="626" t="s">
        <v>107</v>
      </c>
      <c r="C12" s="625"/>
      <c r="D12" s="625"/>
      <c r="E12" s="625"/>
      <c r="F12" s="222"/>
      <c r="G12" s="243" t="s">
        <v>99</v>
      </c>
    </row>
    <row r="13" spans="1:8" x14ac:dyDescent="0.2">
      <c r="A13" s="64"/>
      <c r="B13" s="535" t="s">
        <v>211</v>
      </c>
      <c r="C13" s="536" t="s">
        <v>9</v>
      </c>
      <c r="D13" s="537" t="s">
        <v>0</v>
      </c>
      <c r="E13" s="538" t="s">
        <v>5</v>
      </c>
      <c r="F13" s="63"/>
      <c r="G13" s="65"/>
    </row>
    <row r="14" spans="1:8" x14ac:dyDescent="0.2">
      <c r="A14" s="54" t="str">
        <f>+'112'!B22</f>
        <v>Hangneigung</v>
      </c>
      <c r="B14" s="60">
        <f>+'112'!C11</f>
        <v>0</v>
      </c>
      <c r="C14" s="60" t="str">
        <f>+'112'!C22</f>
        <v xml:space="preserve"> - </v>
      </c>
      <c r="D14" s="11" t="str">
        <f>+'112'!C32</f>
        <v xml:space="preserve"> - </v>
      </c>
      <c r="E14" s="60" t="str">
        <f>+'112'!C42</f>
        <v>ab 45</v>
      </c>
      <c r="F14" s="19" t="str">
        <f>+'112'!D22</f>
        <v>%</v>
      </c>
      <c r="G14" s="28"/>
    </row>
    <row r="15" spans="1:8" x14ac:dyDescent="0.2">
      <c r="A15" s="54" t="str">
        <f>+'112'!B23</f>
        <v>Fremdkörpergefahr</v>
      </c>
      <c r="B15" s="60" t="str">
        <f>+'112'!C12</f>
        <v xml:space="preserve"> - </v>
      </c>
      <c r="C15" s="60" t="str">
        <f>+'112'!C23</f>
        <v xml:space="preserve"> - </v>
      </c>
      <c r="D15" s="11" t="str">
        <f>+'112'!C33</f>
        <v>hoch</v>
      </c>
      <c r="E15" s="60" t="str">
        <f>+'112'!C43</f>
        <v>hoch</v>
      </c>
      <c r="F15" s="19" t="str">
        <f>+'112'!D23</f>
        <v>m²</v>
      </c>
      <c r="G15" s="28"/>
    </row>
    <row r="16" spans="1:8" x14ac:dyDescent="0.2">
      <c r="A16" s="54" t="str">
        <f>+'112'!B24</f>
        <v>Bodenverhältnisse</v>
      </c>
      <c r="B16" s="60" t="str">
        <f>+'112'!C13</f>
        <v xml:space="preserve"> - </v>
      </c>
      <c r="C16" s="60" t="str">
        <f>+'112'!C24</f>
        <v xml:space="preserve"> - </v>
      </c>
      <c r="D16" s="11" t="str">
        <f>+'112'!C34</f>
        <v xml:space="preserve"> - </v>
      </c>
      <c r="E16" s="60" t="str">
        <f>+'112'!C44</f>
        <v xml:space="preserve"> - </v>
      </c>
      <c r="F16" s="19"/>
      <c r="G16" s="28"/>
    </row>
    <row r="17" spans="1:7" x14ac:dyDescent="0.2">
      <c r="A17" s="54" t="str">
        <f>+'112'!B25</f>
        <v>Bodenunebenheiten</v>
      </c>
      <c r="B17" s="60" t="str">
        <f>+'112'!C14</f>
        <v xml:space="preserve"> - </v>
      </c>
      <c r="C17" s="60" t="str">
        <f>+'112'!C25</f>
        <v xml:space="preserve"> - </v>
      </c>
      <c r="D17" s="11" t="str">
        <f>+'112'!C35</f>
        <v xml:space="preserve"> - </v>
      </c>
      <c r="E17" s="60" t="str">
        <f>+'112'!C45</f>
        <v xml:space="preserve"> - </v>
      </c>
      <c r="F17" s="19"/>
      <c r="G17" s="28"/>
    </row>
    <row r="18" spans="1:7" x14ac:dyDescent="0.2">
      <c r="A18" s="54" t="str">
        <f>+'112'!B26</f>
        <v>Aufwuchs</v>
      </c>
      <c r="B18" s="60" t="str">
        <f>+'112'!C15</f>
        <v xml:space="preserve"> - </v>
      </c>
      <c r="C18" s="60" t="str">
        <f>+'112'!C26</f>
        <v xml:space="preserve"> - </v>
      </c>
      <c r="D18" s="11" t="str">
        <f>+'112'!C36</f>
        <v xml:space="preserve"> - </v>
      </c>
      <c r="E18" s="60" t="str">
        <f>+'112'!C46</f>
        <v xml:space="preserve"> - </v>
      </c>
      <c r="F18" s="19" t="str">
        <f>+'112'!D26</f>
        <v>dt</v>
      </c>
      <c r="G18" s="28"/>
    </row>
    <row r="19" spans="1:7" x14ac:dyDescent="0.2">
      <c r="A19" s="54" t="str">
        <f>+'112'!B27</f>
        <v>Wassergehalt</v>
      </c>
      <c r="B19" s="60" t="str">
        <f>+'112'!C16</f>
        <v xml:space="preserve"> - </v>
      </c>
      <c r="C19" s="60" t="str">
        <f>+'112'!C27</f>
        <v xml:space="preserve"> - </v>
      </c>
      <c r="D19" s="11" t="str">
        <f>+'112'!C37</f>
        <v xml:space="preserve"> - </v>
      </c>
      <c r="E19" s="60" t="str">
        <f>+'112'!C47</f>
        <v xml:space="preserve"> - </v>
      </c>
      <c r="F19" s="19" t="str">
        <f>+'112'!D27</f>
        <v>%</v>
      </c>
      <c r="G19" s="28"/>
    </row>
    <row r="20" spans="1:7" x14ac:dyDescent="0.2">
      <c r="A20" s="54" t="str">
        <f>+'112'!B28</f>
        <v>Parzellengröße</v>
      </c>
      <c r="B20" s="60" t="str">
        <f>+'112'!C17</f>
        <v xml:space="preserve"> - </v>
      </c>
      <c r="C20" s="60" t="str">
        <f>+'112'!C28</f>
        <v>0,5-1,0</v>
      </c>
      <c r="D20" s="11" t="str">
        <f>+'112'!C38</f>
        <v>0,1-0,5</v>
      </c>
      <c r="E20" s="60" t="str">
        <f>+'112'!C48</f>
        <v>0,05-0,1</v>
      </c>
      <c r="F20" s="19" t="str">
        <f>+'112'!D28</f>
        <v>ha</v>
      </c>
      <c r="G20" s="28"/>
    </row>
    <row r="21" spans="1:7" x14ac:dyDescent="0.2">
      <c r="A21" s="54" t="str">
        <f>+'112'!B29</f>
        <v>Transportentfernung</v>
      </c>
      <c r="B21" s="60">
        <f>+'112'!C18</f>
        <v>1</v>
      </c>
      <c r="C21" s="60" t="str">
        <f>+'112'!C29</f>
        <v xml:space="preserve"> - </v>
      </c>
      <c r="D21" s="11" t="str">
        <f>+'112'!C39</f>
        <v xml:space="preserve"> - </v>
      </c>
      <c r="E21" s="60" t="str">
        <f>+'112'!C49</f>
        <v xml:space="preserve"> - </v>
      </c>
      <c r="F21" s="19" t="str">
        <f>+'112'!D29</f>
        <v>km</v>
      </c>
      <c r="G21" s="28"/>
    </row>
    <row r="22" spans="1:7" x14ac:dyDescent="0.2">
      <c r="A22" s="55" t="str">
        <f>+'112'!B30</f>
        <v>Arbeitsbreite</v>
      </c>
      <c r="B22" s="61" t="str">
        <f>+'112'!C19</f>
        <v xml:space="preserve"> - </v>
      </c>
      <c r="C22" s="61" t="str">
        <f>+'112'!C30</f>
        <v xml:space="preserve"> - </v>
      </c>
      <c r="D22" s="56" t="str">
        <f>+'112'!C40</f>
        <v xml:space="preserve"> - </v>
      </c>
      <c r="E22" s="61" t="str">
        <f>+'112'!C50</f>
        <v xml:space="preserve"> - </v>
      </c>
      <c r="F22" s="20" t="str">
        <f>+'112'!D30</f>
        <v>m</v>
      </c>
      <c r="G22" s="30"/>
    </row>
    <row r="23" spans="1:7" s="469" customFormat="1" ht="17.25" customHeight="1" x14ac:dyDescent="0.2">
      <c r="A23" s="555" t="s">
        <v>124</v>
      </c>
      <c r="B23" s="556">
        <f>+'112'!G10</f>
        <v>1169</v>
      </c>
      <c r="C23" s="556">
        <f>+'112'!G21</f>
        <v>1180.55</v>
      </c>
      <c r="D23" s="556">
        <f>+'112'!G31</f>
        <v>1833.125</v>
      </c>
      <c r="E23" s="556">
        <f>+'112'!G41</f>
        <v>2682.05</v>
      </c>
      <c r="F23" s="556"/>
      <c r="G23" s="557"/>
    </row>
    <row r="24" spans="1:7" x14ac:dyDescent="0.2">
      <c r="A24" s="244" t="s">
        <v>96</v>
      </c>
      <c r="B24" s="627" t="s">
        <v>98</v>
      </c>
      <c r="C24" s="628"/>
      <c r="D24" s="628"/>
      <c r="E24" s="628"/>
      <c r="F24" s="245"/>
      <c r="G24" s="246" t="s">
        <v>117</v>
      </c>
    </row>
    <row r="25" spans="1:7" x14ac:dyDescent="0.2">
      <c r="A25" s="66"/>
      <c r="B25" s="535" t="s">
        <v>211</v>
      </c>
      <c r="C25" s="536" t="s">
        <v>9</v>
      </c>
      <c r="D25" s="537" t="s">
        <v>0</v>
      </c>
      <c r="E25" s="538" t="s">
        <v>5</v>
      </c>
      <c r="F25" s="63"/>
      <c r="G25" s="65"/>
    </row>
    <row r="26" spans="1:7" x14ac:dyDescent="0.2">
      <c r="A26" s="67" t="str">
        <f>+'331'!B11</f>
        <v>Hangneigung</v>
      </c>
      <c r="B26" s="60" t="str">
        <f>+'331'!C11</f>
        <v xml:space="preserve"> - </v>
      </c>
      <c r="C26" s="60" t="str">
        <f>+'331'!C21</f>
        <v xml:space="preserve"> - </v>
      </c>
      <c r="D26" s="11" t="str">
        <f>+'331'!C31</f>
        <v>ab 35</v>
      </c>
      <c r="E26" s="60" t="str">
        <f>+'331'!C41</f>
        <v xml:space="preserve"> - </v>
      </c>
      <c r="F26" s="53">
        <f>+'331'!D20</f>
        <v>0</v>
      </c>
      <c r="G26" s="28"/>
    </row>
    <row r="27" spans="1:7" x14ac:dyDescent="0.2">
      <c r="A27" s="67" t="str">
        <f>+'331'!B12</f>
        <v>Hindernisausmahd</v>
      </c>
      <c r="B27" s="60" t="str">
        <f>+'331'!C12</f>
        <v xml:space="preserve"> - </v>
      </c>
      <c r="C27" s="60" t="str">
        <f>+'331'!C22</f>
        <v xml:space="preserve"> - </v>
      </c>
      <c r="D27" s="11" t="str">
        <f>+'331'!C32</f>
        <v xml:space="preserve"> - </v>
      </c>
      <c r="E27" s="60" t="str">
        <f>+'331'!C42</f>
        <v xml:space="preserve"> - </v>
      </c>
      <c r="F27" s="53" t="str">
        <f>+'331'!D21</f>
        <v>%</v>
      </c>
      <c r="G27" s="28"/>
    </row>
    <row r="28" spans="1:7" x14ac:dyDescent="0.2">
      <c r="A28" s="67" t="str">
        <f>+'331'!B13</f>
        <v>Bodenverhältnisse</v>
      </c>
      <c r="B28" s="60" t="str">
        <f>+'331'!C13</f>
        <v xml:space="preserve"> - </v>
      </c>
      <c r="C28" s="60" t="str">
        <f>+'331'!C23</f>
        <v xml:space="preserve"> - </v>
      </c>
      <c r="D28" s="11" t="str">
        <f>+'331'!C33</f>
        <v xml:space="preserve"> - </v>
      </c>
      <c r="E28" s="60" t="str">
        <f>+'331'!C43</f>
        <v xml:space="preserve"> - </v>
      </c>
      <c r="F28" s="53"/>
      <c r="G28" s="28"/>
    </row>
    <row r="29" spans="1:7" x14ac:dyDescent="0.2">
      <c r="A29" s="67" t="str">
        <f>+'331'!B14</f>
        <v>Bodenunebenheiten</v>
      </c>
      <c r="B29" s="60" t="str">
        <f>+'331'!C14</f>
        <v xml:space="preserve"> - </v>
      </c>
      <c r="C29" s="60" t="str">
        <f>+'331'!C24</f>
        <v xml:space="preserve"> - </v>
      </c>
      <c r="D29" s="11" t="str">
        <f>+'331'!C34</f>
        <v xml:space="preserve"> - </v>
      </c>
      <c r="E29" s="60" t="str">
        <f>+'331'!C44</f>
        <v xml:space="preserve"> - </v>
      </c>
      <c r="F29" s="53"/>
      <c r="G29" s="28"/>
    </row>
    <row r="30" spans="1:7" x14ac:dyDescent="0.2">
      <c r="A30" s="67" t="str">
        <f>+'331'!B15</f>
        <v>Aufwuchs</v>
      </c>
      <c r="B30" s="60">
        <f>+'331'!C15</f>
        <v>15</v>
      </c>
      <c r="C30" s="60" t="str">
        <f>+'331'!C25</f>
        <v>15 bis 50</v>
      </c>
      <c r="D30" s="11" t="str">
        <f>+'331'!C35</f>
        <v>15 bis 50</v>
      </c>
      <c r="E30" s="60" t="str">
        <f>+'331'!C45</f>
        <v>50 bis 100</v>
      </c>
      <c r="F30" s="53">
        <f>+'331'!D24</f>
        <v>0</v>
      </c>
      <c r="G30" s="28"/>
    </row>
    <row r="31" spans="1:7" x14ac:dyDescent="0.2">
      <c r="A31" s="67" t="str">
        <f>+'331'!B16</f>
        <v>Wassergehalt</v>
      </c>
      <c r="B31" s="60">
        <f>+'331'!C16</f>
        <v>20</v>
      </c>
      <c r="C31" s="60" t="str">
        <f>+'331'!C26</f>
        <v>20 bis 40</v>
      </c>
      <c r="D31" s="11" t="str">
        <f>+'331'!C36</f>
        <v>20 bis 40</v>
      </c>
      <c r="E31" s="60" t="str">
        <f>+'331'!C46</f>
        <v>&gt; 40</v>
      </c>
      <c r="F31" s="53" t="str">
        <f>+'331'!D25</f>
        <v>dt</v>
      </c>
      <c r="G31" s="28"/>
    </row>
    <row r="32" spans="1:7" x14ac:dyDescent="0.2">
      <c r="A32" s="67" t="str">
        <f>+'331'!B17</f>
        <v>Parzellengröße</v>
      </c>
      <c r="B32" s="60">
        <f>+'331'!C17</f>
        <v>0.1</v>
      </c>
      <c r="C32" s="60" t="str">
        <f>+'331'!C27</f>
        <v>0,1 bis 0,5</v>
      </c>
      <c r="D32" s="11" t="str">
        <f>+'331'!C37</f>
        <v>&gt; 0,5</v>
      </c>
      <c r="E32" s="60" t="str">
        <f>+'331'!C47</f>
        <v>&gt; 0,5</v>
      </c>
      <c r="F32" s="53" t="str">
        <f>+'331'!D26</f>
        <v>%</v>
      </c>
      <c r="G32" s="28"/>
    </row>
    <row r="33" spans="1:7" x14ac:dyDescent="0.2">
      <c r="A33" s="67" t="str">
        <f>+'331'!B18</f>
        <v>Transportentfernung</v>
      </c>
      <c r="B33" s="60" t="str">
        <f>+'331'!C18</f>
        <v xml:space="preserve"> - </v>
      </c>
      <c r="C33" s="60" t="str">
        <f>+'331'!C28</f>
        <v xml:space="preserve"> - </v>
      </c>
      <c r="D33" s="11" t="str">
        <f>+'331'!C38</f>
        <v xml:space="preserve"> - </v>
      </c>
      <c r="E33" s="60" t="str">
        <f>+'331'!C48</f>
        <v xml:space="preserve"> - </v>
      </c>
      <c r="F33" s="53" t="str">
        <f>+'331'!D27</f>
        <v>ha</v>
      </c>
      <c r="G33" s="28"/>
    </row>
    <row r="34" spans="1:7" x14ac:dyDescent="0.2">
      <c r="A34" s="68" t="str">
        <f>+'331'!B19</f>
        <v>einseitig</v>
      </c>
      <c r="B34" s="61" t="str">
        <f>+'331'!C19</f>
        <v>nein</v>
      </c>
      <c r="C34" s="61" t="str">
        <f>+'331'!C29</f>
        <v>nein</v>
      </c>
      <c r="D34" s="56" t="str">
        <f>+'331'!C39</f>
        <v>nein</v>
      </c>
      <c r="E34" s="61" t="str">
        <f>+'331'!C49</f>
        <v>nein</v>
      </c>
      <c r="F34" s="107"/>
      <c r="G34" s="30"/>
    </row>
    <row r="35" spans="1:7" s="469" customFormat="1" ht="17.25" customHeight="1" x14ac:dyDescent="0.2">
      <c r="A35" s="555" t="s">
        <v>124</v>
      </c>
      <c r="B35" s="556">
        <f>+'331'!G10</f>
        <v>206.8</v>
      </c>
      <c r="C35" s="558">
        <f>+'331'!G20</f>
        <v>990.05000000000007</v>
      </c>
      <c r="D35" s="559">
        <f>+'331'!G30</f>
        <v>2200.3520000000003</v>
      </c>
      <c r="E35" s="559">
        <f>+'331'!G40</f>
        <v>4014.2144000000003</v>
      </c>
      <c r="F35" s="560"/>
      <c r="G35" s="481"/>
    </row>
    <row r="36" spans="1:7" x14ac:dyDescent="0.2">
      <c r="A36" s="244" t="s">
        <v>97</v>
      </c>
      <c r="B36" s="629" t="s">
        <v>120</v>
      </c>
      <c r="C36" s="628"/>
      <c r="D36" s="628"/>
      <c r="E36" s="628"/>
      <c r="F36" s="245"/>
      <c r="G36" s="246" t="s">
        <v>119</v>
      </c>
    </row>
    <row r="37" spans="1:7" x14ac:dyDescent="0.2">
      <c r="A37" s="64"/>
      <c r="B37" s="535" t="s">
        <v>211</v>
      </c>
      <c r="C37" s="536" t="s">
        <v>9</v>
      </c>
      <c r="D37" s="537" t="s">
        <v>0</v>
      </c>
      <c r="E37" s="538" t="s">
        <v>5</v>
      </c>
      <c r="F37" s="63"/>
      <c r="G37" s="65"/>
    </row>
    <row r="38" spans="1:7" x14ac:dyDescent="0.2">
      <c r="A38" s="54" t="s">
        <v>6</v>
      </c>
      <c r="B38" s="60" t="str">
        <f>+'711'!C23</f>
        <v xml:space="preserve"> -</v>
      </c>
      <c r="C38" s="60" t="str">
        <f>+'711'!C31</f>
        <v xml:space="preserve"> -</v>
      </c>
      <c r="D38" s="11" t="str">
        <f>+'711'!C39</f>
        <v xml:space="preserve"> -</v>
      </c>
      <c r="E38" s="60" t="str">
        <f>+'711'!C47</f>
        <v xml:space="preserve"> -</v>
      </c>
      <c r="F38" s="19" t="str">
        <f>+'711'!D47</f>
        <v>%</v>
      </c>
      <c r="G38" s="28"/>
    </row>
    <row r="39" spans="1:7" x14ac:dyDescent="0.2">
      <c r="A39" s="54" t="s">
        <v>7</v>
      </c>
      <c r="B39" s="60" t="str">
        <f>+'711'!C24</f>
        <v xml:space="preserve"> -</v>
      </c>
      <c r="C39" s="60" t="str">
        <f>+'711'!C32</f>
        <v xml:space="preserve"> -</v>
      </c>
      <c r="D39" s="11" t="str">
        <f>+'711'!C40</f>
        <v xml:space="preserve"> -</v>
      </c>
      <c r="E39" s="60" t="str">
        <f>+'711'!C48</f>
        <v xml:space="preserve"> -</v>
      </c>
      <c r="F39" s="19" t="str">
        <f>+'711'!D48</f>
        <v>ha</v>
      </c>
      <c r="G39" s="28"/>
    </row>
    <row r="40" spans="1:7" x14ac:dyDescent="0.2">
      <c r="A40" s="54" t="s">
        <v>71</v>
      </c>
      <c r="B40" s="60">
        <f>+'711'!C25</f>
        <v>150</v>
      </c>
      <c r="C40" s="60" t="str">
        <f>+'711'!C33</f>
        <v>100 bis 150</v>
      </c>
      <c r="D40" s="11" t="str">
        <f>+'711'!C41</f>
        <v>&lt; 100</v>
      </c>
      <c r="E40" s="60" t="str">
        <f>+'711'!C49</f>
        <v>&lt; 100</v>
      </c>
      <c r="F40" s="19" t="str">
        <f>+'711'!D49</f>
        <v>m³</v>
      </c>
      <c r="G40" s="28"/>
    </row>
    <row r="41" spans="1:7" x14ac:dyDescent="0.2">
      <c r="A41" s="54" t="s">
        <v>13</v>
      </c>
      <c r="B41" s="60" t="str">
        <f>+'711'!C26</f>
        <v xml:space="preserve"> -</v>
      </c>
      <c r="C41" s="60" t="str">
        <f>+'711'!C34</f>
        <v xml:space="preserve"> -</v>
      </c>
      <c r="D41" s="11" t="str">
        <f>+'711'!C42</f>
        <v xml:space="preserve"> -</v>
      </c>
      <c r="E41" s="60" t="str">
        <f>+'711'!C50</f>
        <v xml:space="preserve"> -</v>
      </c>
      <c r="F41" s="19"/>
      <c r="G41" s="28"/>
    </row>
    <row r="42" spans="1:7" x14ac:dyDescent="0.2">
      <c r="A42" s="54" t="s">
        <v>59</v>
      </c>
      <c r="B42" s="60">
        <f>+'711'!C27</f>
        <v>15</v>
      </c>
      <c r="C42" s="60" t="str">
        <f>+'711'!C35</f>
        <v>&gt; 15</v>
      </c>
      <c r="D42" s="11" t="str">
        <f>+'711'!C43</f>
        <v>&gt;15</v>
      </c>
      <c r="E42" s="60" t="str">
        <f>+'711'!C51</f>
        <v>&lt; 15</v>
      </c>
      <c r="F42" s="19" t="str">
        <f>+'711'!D51</f>
        <v>m³</v>
      </c>
      <c r="G42" s="28"/>
    </row>
    <row r="43" spans="1:7" x14ac:dyDescent="0.2">
      <c r="A43" s="54" t="s">
        <v>14</v>
      </c>
      <c r="B43" s="60" t="str">
        <f>+'711'!C28</f>
        <v xml:space="preserve"> -</v>
      </c>
      <c r="C43" s="60" t="str">
        <f>+'711'!C36</f>
        <v xml:space="preserve"> -</v>
      </c>
      <c r="D43" s="11" t="str">
        <f>+'711'!C44</f>
        <v xml:space="preserve"> -</v>
      </c>
      <c r="E43" s="60" t="str">
        <f>+'711'!C52</f>
        <v xml:space="preserve"> -</v>
      </c>
      <c r="F43" s="19"/>
      <c r="G43" s="28"/>
    </row>
    <row r="44" spans="1:7" ht="13.5" thickBot="1" x14ac:dyDescent="0.25">
      <c r="A44" s="58" t="s">
        <v>70</v>
      </c>
      <c r="B44" s="62">
        <f>+'711'!C29</f>
        <v>1</v>
      </c>
      <c r="C44" s="62" t="str">
        <f>+'711'!C37</f>
        <v>bis 5</v>
      </c>
      <c r="D44" s="59" t="str">
        <f>+'711'!C45</f>
        <v>5 bis 10</v>
      </c>
      <c r="E44" s="62" t="str">
        <f>+'711'!C53</f>
        <v>&gt;10</v>
      </c>
      <c r="F44" s="44" t="str">
        <f>+'711'!D53</f>
        <v>km</v>
      </c>
      <c r="G44" s="37"/>
    </row>
    <row r="45" spans="1:7" s="469" customFormat="1" ht="17.25" customHeight="1" x14ac:dyDescent="0.2">
      <c r="A45" s="555" t="s">
        <v>123</v>
      </c>
      <c r="B45" s="561">
        <f>+'711'!G22</f>
        <v>23.436999999999998</v>
      </c>
      <c r="C45" s="561">
        <f>+'711'!G30</f>
        <v>25.7807</v>
      </c>
      <c r="D45" s="561">
        <f>+'711'!G38</f>
        <v>36.561720000000001</v>
      </c>
      <c r="E45" s="561">
        <f>+'711'!G46</f>
        <v>47.530236000000002</v>
      </c>
    </row>
    <row r="46" spans="1:7" s="469" customFormat="1" ht="39" customHeight="1" x14ac:dyDescent="0.2">
      <c r="A46" s="572" t="s">
        <v>301</v>
      </c>
      <c r="B46" s="561"/>
      <c r="C46" s="561"/>
      <c r="D46" s="561"/>
      <c r="E46" s="561"/>
    </row>
    <row r="47" spans="1:7" ht="18" customHeight="1" x14ac:dyDescent="0.2">
      <c r="A47" s="244" t="s">
        <v>97</v>
      </c>
      <c r="B47" s="629" t="s">
        <v>120</v>
      </c>
      <c r="C47" s="628"/>
      <c r="D47" s="628"/>
      <c r="E47" s="628"/>
      <c r="F47" s="245"/>
      <c r="G47" s="246" t="s">
        <v>119</v>
      </c>
    </row>
    <row r="48" spans="1:7" s="570" customFormat="1" ht="27" customHeight="1" x14ac:dyDescent="0.2">
      <c r="A48" s="568" t="s">
        <v>232</v>
      </c>
      <c r="B48" s="569">
        <f>+B45*3</f>
        <v>70.310999999999993</v>
      </c>
      <c r="C48" s="569">
        <f>+C45*3</f>
        <v>77.342100000000002</v>
      </c>
      <c r="D48" s="569">
        <f>+D45*3</f>
        <v>109.68516</v>
      </c>
      <c r="E48" s="569">
        <f>+E45*3</f>
        <v>142.59070800000001</v>
      </c>
    </row>
    <row r="49" spans="1:7" s="570" customFormat="1" ht="27" customHeight="1" x14ac:dyDescent="0.2">
      <c r="A49" s="571"/>
      <c r="B49" s="569"/>
      <c r="C49" s="569"/>
      <c r="D49" s="569"/>
      <c r="E49" s="569"/>
    </row>
    <row r="50" spans="1:7" ht="13.5" thickBot="1" x14ac:dyDescent="0.25">
      <c r="B50" s="57"/>
    </row>
    <row r="51" spans="1:7" x14ac:dyDescent="0.2">
      <c r="A51" s="69" t="s">
        <v>241</v>
      </c>
      <c r="B51" s="70" t="s">
        <v>195</v>
      </c>
      <c r="C51" s="70" t="s">
        <v>9</v>
      </c>
      <c r="D51" s="71" t="s">
        <v>0</v>
      </c>
      <c r="E51" s="71" t="s">
        <v>5</v>
      </c>
      <c r="F51" s="72"/>
      <c r="G51" s="73"/>
    </row>
    <row r="52" spans="1:7" ht="16.5" customHeight="1" thickBot="1" x14ac:dyDescent="0.25">
      <c r="A52" s="74" t="s">
        <v>125</v>
      </c>
      <c r="B52" s="630" t="s">
        <v>307</v>
      </c>
      <c r="C52" s="631"/>
      <c r="D52" s="631"/>
      <c r="E52" s="631"/>
      <c r="F52" s="75"/>
      <c r="G52" s="76"/>
    </row>
    <row r="53" spans="1:7" x14ac:dyDescent="0.2">
      <c r="A53" s="23"/>
      <c r="B53" s="23"/>
    </row>
    <row r="55" spans="1:7" ht="18" x14ac:dyDescent="0.25">
      <c r="A55" s="574" t="s">
        <v>302</v>
      </c>
      <c r="B55" s="23"/>
    </row>
    <row r="56" spans="1:7" ht="13.5" thickBot="1" x14ac:dyDescent="0.25">
      <c r="B56" s="23"/>
    </row>
    <row r="57" spans="1:7" x14ac:dyDescent="0.2">
      <c r="A57" s="292" t="s">
        <v>216</v>
      </c>
      <c r="B57" s="293"/>
      <c r="C57" s="293"/>
      <c r="D57" s="293"/>
      <c r="E57" s="293"/>
      <c r="F57" s="293"/>
      <c r="G57" s="294"/>
    </row>
    <row r="58" spans="1:7" x14ac:dyDescent="0.2">
      <c r="A58" s="295"/>
      <c r="B58" s="1"/>
      <c r="C58" s="1"/>
      <c r="D58" s="1"/>
      <c r="E58" s="1"/>
      <c r="F58" s="1"/>
      <c r="G58" s="296"/>
    </row>
    <row r="59" spans="1:7" ht="15.75" thickBot="1" x14ac:dyDescent="0.3">
      <c r="A59" s="297" t="s">
        <v>217</v>
      </c>
      <c r="B59" s="575" t="s">
        <v>50</v>
      </c>
      <c r="C59" s="575"/>
      <c r="D59" s="298" t="s">
        <v>219</v>
      </c>
      <c r="E59" s="298"/>
      <c r="F59" s="298" t="s">
        <v>221</v>
      </c>
      <c r="G59" s="296"/>
    </row>
    <row r="60" spans="1:7" ht="19.5" customHeight="1" thickBot="1" x14ac:dyDescent="0.25">
      <c r="A60" s="576" t="s">
        <v>222</v>
      </c>
      <c r="B60" s="577">
        <v>1</v>
      </c>
      <c r="C60" s="578"/>
      <c r="D60" s="579" t="s">
        <v>211</v>
      </c>
      <c r="E60" s="580">
        <f>IF(D60=B13,B23,IF(D60=C13,C23,IF(D60=D13,D23,IF(D60=E13,E23,"Fehler"))))</f>
        <v>1169</v>
      </c>
      <c r="F60" s="580">
        <f>+E60*B60</f>
        <v>1169</v>
      </c>
      <c r="G60" s="296"/>
    </row>
    <row r="61" spans="1:7" ht="33.75" customHeight="1" thickBot="1" x14ac:dyDescent="0.3">
      <c r="A61" s="297" t="s">
        <v>217</v>
      </c>
      <c r="B61" s="575" t="s">
        <v>50</v>
      </c>
      <c r="C61" s="575"/>
      <c r="D61" s="298" t="s">
        <v>219</v>
      </c>
      <c r="E61" s="298"/>
      <c r="F61" s="312" t="s">
        <v>224</v>
      </c>
      <c r="G61" s="296"/>
    </row>
    <row r="62" spans="1:7" ht="19.5" customHeight="1" thickBot="1" x14ac:dyDescent="0.25">
      <c r="A62" s="576" t="s">
        <v>96</v>
      </c>
      <c r="B62" s="577">
        <v>1</v>
      </c>
      <c r="C62" s="578"/>
      <c r="D62" s="579" t="s">
        <v>211</v>
      </c>
      <c r="E62" s="580">
        <f>IF(D62=B25,B35,IF(D62=C25,C35,IF(D62=D25,D35,IF(D62=E25,E35,"Fehler"))))</f>
        <v>206.8</v>
      </c>
      <c r="F62" s="580">
        <f>+E62*B62</f>
        <v>206.8</v>
      </c>
      <c r="G62" s="296"/>
    </row>
    <row r="63" spans="1:7" ht="38.25" customHeight="1" thickBot="1" x14ac:dyDescent="0.3">
      <c r="A63" s="297" t="s">
        <v>217</v>
      </c>
      <c r="B63" s="575" t="s">
        <v>305</v>
      </c>
      <c r="C63" s="587" t="s">
        <v>306</v>
      </c>
      <c r="D63" s="298" t="s">
        <v>219</v>
      </c>
      <c r="E63" s="298"/>
      <c r="F63" s="312" t="s">
        <v>303</v>
      </c>
      <c r="G63" s="296"/>
    </row>
    <row r="64" spans="1:7" ht="19.5" customHeight="1" thickBot="1" x14ac:dyDescent="0.25">
      <c r="A64" s="576" t="s">
        <v>97</v>
      </c>
      <c r="B64" s="577">
        <v>1</v>
      </c>
      <c r="C64" s="581">
        <v>1</v>
      </c>
      <c r="D64" s="579" t="s">
        <v>211</v>
      </c>
      <c r="E64" s="580">
        <f>IF(D64=B37,B45,IF(D64=C37,C45,IF(D64=D37,D45,IF(D64=E37,E45,"Fehler"))))</f>
        <v>23.436999999999998</v>
      </c>
      <c r="F64" s="580">
        <f>+E64*B64*C64</f>
        <v>23.436999999999998</v>
      </c>
      <c r="G64" s="296"/>
    </row>
    <row r="65" spans="1:14" ht="24.75" customHeight="1" thickBot="1" x14ac:dyDescent="0.25">
      <c r="A65" s="300"/>
      <c r="B65" s="301"/>
      <c r="C65" s="301"/>
      <c r="D65" s="301"/>
      <c r="E65" s="301"/>
      <c r="F65" s="301"/>
      <c r="G65" s="302"/>
    </row>
    <row r="66" spans="1:14" s="469" customFormat="1" ht="26.25" customHeight="1" thickBot="1" x14ac:dyDescent="0.25">
      <c r="A66" s="582" t="s">
        <v>304</v>
      </c>
      <c r="B66" s="583"/>
      <c r="C66" s="583"/>
      <c r="D66" s="584"/>
      <c r="E66" s="583"/>
      <c r="F66" s="585">
        <f>SUM(F60:F64)</f>
        <v>1399.2369999999999</v>
      </c>
      <c r="G66" s="586"/>
    </row>
    <row r="69" spans="1:14" x14ac:dyDescent="0.2">
      <c r="A69" s="398"/>
      <c r="B69" s="399"/>
      <c r="C69" s="399"/>
      <c r="D69" s="399"/>
      <c r="E69" s="399"/>
      <c r="F69" s="399"/>
      <c r="G69" s="399"/>
      <c r="H69" s="1"/>
      <c r="I69" s="1"/>
      <c r="J69" s="1"/>
      <c r="K69" s="1"/>
      <c r="L69" s="1"/>
      <c r="M69" s="1"/>
      <c r="N69" s="1"/>
    </row>
    <row r="70" spans="1:14" ht="17.25" customHeight="1" x14ac:dyDescent="0.2">
      <c r="A70" s="400" t="s">
        <v>268</v>
      </c>
      <c r="G70" s="403" t="s">
        <v>329</v>
      </c>
      <c r="H70" s="1"/>
      <c r="I70" s="1"/>
      <c r="J70" s="1"/>
      <c r="K70" s="1"/>
      <c r="L70" s="1"/>
      <c r="M70" s="1"/>
      <c r="N70" s="573"/>
    </row>
  </sheetData>
  <sheetProtection sheet="1" objects="1" scenarios="1" selectLockedCells="1"/>
  <customSheetViews>
    <customSheetView guid="{65EF9215-EE98-4BC7-92F8-80F4834EAD5F}" showGridLines="0" showRowCol="0">
      <selection activeCell="B60" sqref="B60"/>
      <pageMargins left="0.7" right="0.7" top="0.78740157499999996" bottom="0.78740157499999996" header="0.3" footer="0.3"/>
      <pageSetup paperSize="9" orientation="portrait" r:id="rId1"/>
    </customSheetView>
    <customSheetView guid="{A22E7959-72C9-4118-8518-4EEC3C21A68F}" showGridLines="0" showRowCol="0">
      <selection activeCell="B60" sqref="B60"/>
      <pageMargins left="0.7" right="0.7" top="0.78740157499999996" bottom="0.78740157499999996" header="0.3" footer="0.3"/>
      <pageSetup paperSize="9" orientation="portrait" r:id="rId2"/>
    </customSheetView>
  </customSheetViews>
  <mergeCells count="5">
    <mergeCell ref="B12:E12"/>
    <mergeCell ref="B24:E24"/>
    <mergeCell ref="B36:E36"/>
    <mergeCell ref="B52:E52"/>
    <mergeCell ref="B47:E47"/>
  </mergeCells>
  <conditionalFormatting sqref="B13">
    <cfRule type="cellIs" dxfId="39" priority="28" stopIfTrue="1" operator="equal">
      <formula>$B$13</formula>
    </cfRule>
  </conditionalFormatting>
  <conditionalFormatting sqref="C13">
    <cfRule type="cellIs" dxfId="38" priority="27" stopIfTrue="1" operator="equal">
      <formula>$C$13</formula>
    </cfRule>
  </conditionalFormatting>
  <conditionalFormatting sqref="D13">
    <cfRule type="cellIs" dxfId="37" priority="26" stopIfTrue="1" operator="equal">
      <formula>$D$13</formula>
    </cfRule>
  </conditionalFormatting>
  <conditionalFormatting sqref="E13">
    <cfRule type="cellIs" dxfId="36" priority="25" stopIfTrue="1" operator="equal">
      <formula>$E$13</formula>
    </cfRule>
  </conditionalFormatting>
  <conditionalFormatting sqref="B25">
    <cfRule type="cellIs" dxfId="35" priority="24" stopIfTrue="1" operator="equal">
      <formula>$B$25</formula>
    </cfRule>
  </conditionalFormatting>
  <conditionalFormatting sqref="C25">
    <cfRule type="cellIs" dxfId="34" priority="23" stopIfTrue="1" operator="equal">
      <formula>$C$25</formula>
    </cfRule>
  </conditionalFormatting>
  <conditionalFormatting sqref="D25">
    <cfRule type="cellIs" dxfId="33" priority="22" stopIfTrue="1" operator="equal">
      <formula>$D$25</formula>
    </cfRule>
  </conditionalFormatting>
  <conditionalFormatting sqref="E25">
    <cfRule type="cellIs" dxfId="32" priority="21" stopIfTrue="1" operator="equal">
      <formula>$E$25</formula>
    </cfRule>
  </conditionalFormatting>
  <conditionalFormatting sqref="B37">
    <cfRule type="cellIs" dxfId="31" priority="20" stopIfTrue="1" operator="equal">
      <formula>$B$37</formula>
    </cfRule>
  </conditionalFormatting>
  <conditionalFormatting sqref="C37">
    <cfRule type="cellIs" dxfId="30" priority="19" stopIfTrue="1" operator="equal">
      <formula>$C$37</formula>
    </cfRule>
  </conditionalFormatting>
  <conditionalFormatting sqref="D37">
    <cfRule type="cellIs" dxfId="29" priority="18" stopIfTrue="1" operator="equal">
      <formula>$D$37</formula>
    </cfRule>
  </conditionalFormatting>
  <conditionalFormatting sqref="E37">
    <cfRule type="cellIs" dxfId="28" priority="17" stopIfTrue="1" operator="equal">
      <formula>$E$37</formula>
    </cfRule>
  </conditionalFormatting>
  <conditionalFormatting sqref="D60">
    <cfRule type="cellIs" dxfId="27" priority="13" stopIfTrue="1" operator="equal">
      <formula>$E$13</formula>
    </cfRule>
    <cfRule type="cellIs" dxfId="26" priority="14" stopIfTrue="1" operator="equal">
      <formula>$D$13</formula>
    </cfRule>
    <cfRule type="cellIs" dxfId="25" priority="15" stopIfTrue="1" operator="equal">
      <formula>$C$13</formula>
    </cfRule>
    <cfRule type="cellIs" dxfId="24" priority="16" stopIfTrue="1" operator="equal">
      <formula>$B$13</formula>
    </cfRule>
  </conditionalFormatting>
  <conditionalFormatting sqref="D62">
    <cfRule type="cellIs" dxfId="23" priority="5" stopIfTrue="1" operator="equal">
      <formula>$E$25</formula>
    </cfRule>
    <cfRule type="cellIs" dxfId="22" priority="6" stopIfTrue="1" operator="equal">
      <formula>$D$25</formula>
    </cfRule>
    <cfRule type="cellIs" dxfId="21" priority="7" stopIfTrue="1" operator="equal">
      <formula>$C$25</formula>
    </cfRule>
    <cfRule type="cellIs" dxfId="20" priority="8" stopIfTrue="1" operator="equal">
      <formula>$B$25</formula>
    </cfRule>
  </conditionalFormatting>
  <conditionalFormatting sqref="D64">
    <cfRule type="cellIs" dxfId="19" priority="1" stopIfTrue="1" operator="equal">
      <formula>$E$13</formula>
    </cfRule>
    <cfRule type="cellIs" dxfId="18" priority="2" stopIfTrue="1" operator="equal">
      <formula>$D$13</formula>
    </cfRule>
    <cfRule type="cellIs" dxfId="17" priority="3" stopIfTrue="1" operator="equal">
      <formula>$C$13</formula>
    </cfRule>
    <cfRule type="cellIs" dxfId="16" priority="4" stopIfTrue="1" operator="equal">
      <formula>$B$13</formula>
    </cfRule>
  </conditionalFormatting>
  <dataValidations count="1">
    <dataValidation type="list" allowBlank="1" showInputMessage="1" showErrorMessage="1" sqref="D60 D62 D64" xr:uid="{00000000-0002-0000-0800-000000000000}">
      <formula1>$B$13:$E$13</formula1>
    </dataValidation>
  </dataValidations>
  <pageMargins left="0.7" right="0.7" top="0.78740157499999996" bottom="0.78740157499999996" header="0.3" footer="0.3"/>
  <pageSetup paperSize="9" orientation="portrait" r:id="rId3"/>
  <ignoredErrors>
    <ignoredError sqref="F60 F6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LfU Kostendatei AV 29-33</vt:lpstr>
      <vt:lpstr>ÜBERSICHT</vt:lpstr>
      <vt:lpstr>112</vt:lpstr>
      <vt:lpstr>411</vt:lpstr>
      <vt:lpstr>611</vt:lpstr>
      <vt:lpstr>331</vt:lpstr>
      <vt:lpstr>711</vt:lpstr>
      <vt:lpstr>AV 29</vt:lpstr>
      <vt:lpstr>AV 30</vt:lpstr>
      <vt:lpstr>AV 31</vt:lpstr>
      <vt:lpstr>AV 32</vt:lpstr>
      <vt:lpstr>AV 33</vt:lpstr>
      <vt:lpstr>811</vt:lpstr>
      <vt:lpstr>812</vt:lpstr>
      <vt:lpstr>982</vt:lpstr>
      <vt:lpstr>985</vt:lpstr>
    </vt:vector>
  </TitlesOfParts>
  <Company>Regierung von Niederbayern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Lehner</dc:creator>
  <cp:lastModifiedBy>Heppner, Sina, Dr. (LfU)</cp:lastModifiedBy>
  <cp:lastPrinted>2013-10-31T15:22:54Z</cp:lastPrinted>
  <dcterms:created xsi:type="dcterms:W3CDTF">2011-10-20T09:49:08Z</dcterms:created>
  <dcterms:modified xsi:type="dcterms:W3CDTF">2024-12-11T10:34:29Z</dcterms:modified>
</cp:coreProperties>
</file>